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risnik\Desktop\IZMJENE FP 2025\"/>
    </mc:Choice>
  </mc:AlternateContent>
  <xr:revisionPtr revIDLastSave="0" documentId="13_ncr:1_{F22A2F70-71C3-4C27-AE2E-3DFBE4AFE1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RASHODI 4. RAZINA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3" l="1"/>
  <c r="G28" i="3" s="1"/>
  <c r="G27" i="3" s="1"/>
  <c r="H45" i="3"/>
  <c r="H40" i="3" s="1"/>
  <c r="G10" i="3"/>
  <c r="G11" i="3"/>
  <c r="G6" i="7"/>
  <c r="G7" i="7"/>
  <c r="G8" i="7"/>
  <c r="D30" i="2"/>
  <c r="D17" i="2" s="1"/>
  <c r="D9" i="2" s="1"/>
  <c r="D18" i="2"/>
  <c r="D22" i="2"/>
  <c r="E48" i="2"/>
  <c r="E46" i="2"/>
  <c r="E45" i="2"/>
  <c r="E43" i="2"/>
  <c r="E39" i="2"/>
  <c r="E33" i="2"/>
  <c r="E51" i="2"/>
  <c r="D51" i="2"/>
  <c r="D62" i="2"/>
  <c r="F67" i="2"/>
  <c r="E10" i="2"/>
  <c r="D10" i="2"/>
  <c r="H30" i="2"/>
  <c r="E38" i="2"/>
  <c r="E35" i="7"/>
  <c r="G11" i="1"/>
  <c r="F40" i="3"/>
  <c r="F31" i="3"/>
  <c r="F28" i="3"/>
  <c r="F27" i="3" s="1"/>
  <c r="F16" i="3"/>
  <c r="F11" i="3" s="1"/>
  <c r="F20" i="7"/>
  <c r="F19" i="7"/>
  <c r="F9" i="7"/>
  <c r="F8" i="7" s="1"/>
  <c r="F7" i="7" s="1"/>
  <c r="I11" i="1"/>
  <c r="H31" i="3"/>
  <c r="H28" i="3" s="1"/>
  <c r="H16" i="3"/>
  <c r="H11" i="3" s="1"/>
  <c r="I9" i="7"/>
  <c r="H20" i="7"/>
  <c r="H19" i="7" s="1"/>
  <c r="H9" i="7"/>
  <c r="H8" i="7" s="1"/>
  <c r="J11" i="1"/>
  <c r="F11" i="1"/>
  <c r="J8" i="1"/>
  <c r="E16" i="3"/>
  <c r="I16" i="3"/>
  <c r="I11" i="3" s="1"/>
  <c r="I10" i="3" s="1"/>
  <c r="J16" i="3"/>
  <c r="J11" i="3" s="1"/>
  <c r="J10" i="3" s="1"/>
  <c r="E19" i="3"/>
  <c r="E31" i="3"/>
  <c r="E28" i="3" s="1"/>
  <c r="I31" i="3"/>
  <c r="I28" i="3" s="1"/>
  <c r="J31" i="3"/>
  <c r="J28" i="3" s="1"/>
  <c r="E45" i="3"/>
  <c r="E41" i="3"/>
  <c r="D8" i="2" l="1"/>
  <c r="E30" i="2"/>
  <c r="E17" i="2" s="1"/>
  <c r="E9" i="2" s="1"/>
  <c r="E8" i="2" s="1"/>
  <c r="D74" i="2"/>
  <c r="E40" i="3"/>
  <c r="H27" i="3"/>
  <c r="F6" i="7"/>
  <c r="H7" i="7"/>
  <c r="H6" i="7"/>
  <c r="E27" i="3"/>
  <c r="E11" i="3"/>
  <c r="E26" i="7"/>
  <c r="E23" i="7"/>
  <c r="E20" i="7"/>
  <c r="E19" i="7" s="1"/>
  <c r="E9" i="7"/>
  <c r="E8" i="7" s="1"/>
  <c r="E7" i="7" l="1"/>
  <c r="E6" i="7"/>
  <c r="G22" i="2" l="1"/>
  <c r="G51" i="2"/>
  <c r="F51" i="2"/>
  <c r="F30" i="2"/>
  <c r="C51" i="2"/>
  <c r="C30" i="2"/>
  <c r="C22" i="2"/>
  <c r="C18" i="2"/>
  <c r="C10" i="2"/>
  <c r="F10" i="2"/>
  <c r="G13" i="2"/>
  <c r="G10" i="2" s="1"/>
  <c r="I13" i="2"/>
  <c r="I10" i="2" s="1"/>
  <c r="F18" i="2"/>
  <c r="G18" i="2"/>
  <c r="I18" i="2"/>
  <c r="F22" i="2"/>
  <c r="H22" i="2"/>
  <c r="I22" i="2"/>
  <c r="K22" i="2"/>
  <c r="G30" i="2"/>
  <c r="I30" i="2"/>
  <c r="J30" i="2"/>
  <c r="J17" i="2" s="1"/>
  <c r="J9" i="2" s="1"/>
  <c r="J74" i="2" s="1"/>
  <c r="K30" i="2"/>
  <c r="H51" i="2"/>
  <c r="I51" i="2"/>
  <c r="J51" i="2"/>
  <c r="K51" i="2"/>
  <c r="G58" i="2"/>
  <c r="I62" i="2"/>
  <c r="G67" i="2"/>
  <c r="F70" i="2"/>
  <c r="G70" i="2"/>
  <c r="H70" i="2"/>
  <c r="I70" i="2"/>
  <c r="J70" i="2"/>
  <c r="K70" i="2"/>
  <c r="H72" i="2"/>
  <c r="I72" i="2"/>
  <c r="J72" i="2"/>
  <c r="K72" i="2"/>
  <c r="I17" i="2" l="1"/>
  <c r="G66" i="2"/>
  <c r="H17" i="2"/>
  <c r="H9" i="2" s="1"/>
  <c r="H8" i="2" s="1"/>
  <c r="G17" i="2"/>
  <c r="G9" i="2" s="1"/>
  <c r="F17" i="2"/>
  <c r="F9" i="2" s="1"/>
  <c r="J20" i="7"/>
  <c r="J19" i="7" s="1"/>
  <c r="I20" i="7"/>
  <c r="I19" i="7" s="1"/>
  <c r="J45" i="3"/>
  <c r="I45" i="3"/>
  <c r="K11" i="1"/>
  <c r="J9" i="7"/>
  <c r="I9" i="2" l="1"/>
  <c r="I8" i="2" s="1"/>
  <c r="I74" i="2" s="1"/>
  <c r="C9" i="2"/>
  <c r="C8" i="2" s="1"/>
  <c r="J8" i="7"/>
  <c r="J40" i="3"/>
  <c r="J27" i="3" s="1"/>
  <c r="I8" i="7"/>
  <c r="I40" i="3"/>
  <c r="I27" i="3" s="1"/>
  <c r="K8" i="1"/>
  <c r="G8" i="2" l="1"/>
  <c r="G74" i="2" s="1"/>
  <c r="F8" i="2"/>
  <c r="J7" i="7"/>
  <c r="I7" i="7"/>
  <c r="F74" i="2" l="1"/>
  <c r="J6" i="7"/>
  <c r="I6" i="7"/>
  <c r="E74" i="2" l="1"/>
</calcChain>
</file>

<file path=xl/sharedStrings.xml><?xml version="1.0" encoding="utf-8"?>
<sst xmlns="http://schemas.openxmlformats.org/spreadsheetml/2006/main" count="298" uniqueCount="174">
  <si>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</si>
  <si>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</si>
  <si>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</si>
  <si>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</si>
  <si>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</si>
  <si>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</si>
  <si>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</si>
  <si>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</si>
  <si>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</si>
  <si>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</si>
  <si>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</si>
  <si>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</si>
  <si>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</si>
  <si>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</si>
  <si>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</si>
  <si>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</si>
  <si>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</si>
  <si>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</si>
  <si>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</si>
  <si>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</si>
  <si>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</si>
  <si>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</si>
  <si>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</si>
  <si>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</si>
  <si>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</si>
  <si>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</si>
  <si>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</si>
  <si>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</si>
  <si>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</si>
  <si>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</si>
  <si>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</si>
  <si>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</si>
  <si>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</si>
  <si>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</si>
  <si>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</si>
  <si>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</si>
  <si>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</si>
  <si>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</si>
  <si>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</si>
  <si>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</si>
  <si>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</si>
  <si>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</si>
  <si>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</si>
  <si>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</si>
  <si>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</si>
  <si>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</si>
  <si>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</si>
  <si>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</si>
  <si>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</si>
  <si>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</si>
  <si>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</si>
  <si>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</si>
  <si>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</si>
  <si>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</si>
  <si>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</si>
  <si>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</si>
  <si>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</si>
  <si>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3.1.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</si>
  <si>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</si>
  <si>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</si>
  <si>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</si>
  <si>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</si>
  <si>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</si>
  <si>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</si>
  <si>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</si>
  <si>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</si>
  <si>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</si>
  <si>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</si>
  <si>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</si>
  <si>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</si>
  <si>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</si>
  <si>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</si>
  <si>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</si>
  <si>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</si>
  <si>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</si>
  <si>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</si>
  <si>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</si>
  <si>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</si>
  <si>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</si>
  <si>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</si>
  <si>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</si>
  <si>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</si>
  <si>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</si>
  <si>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</si>
  <si>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</si>
  <si>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</si>
  <si>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</si>
  <si>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</si>
  <si>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</si>
  <si>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</si>
  <si>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</si>
  <si>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</si>
  <si>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</si>
  <si>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</si>
  <si>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</si>
  <si>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</si>
  <si>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</si>
  <si>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</si>
  <si>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 xml:space="preserve">  Izvor 4.5.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</si>
  <si>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</si>
  <si>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</si>
  <si>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</si>
  <si>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</si>
  <si>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</si>
  <si>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Računalna oprema</t>
  </si>
  <si>
    <t>Oprema - namještaj</t>
  </si>
  <si>
    <t>Knjige, umjetnička djela i ostalo</t>
  </si>
  <si>
    <t>Nematarijalna proizvedena imovina</t>
  </si>
  <si>
    <t>UKUPNO</t>
  </si>
  <si>
    <t>PROGRAM: PROMICANJE KULTURE</t>
  </si>
  <si>
    <t>P1013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</si>
  <si>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</si>
  <si>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</si>
  <si>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</si>
  <si>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</si>
  <si>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</si>
  <si>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</si>
  <si>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</si>
  <si>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</si>
  <si>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</si>
  <si>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</si>
  <si>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Izvor 5.1.</t>
  </si>
  <si>
    <t>3</t>
  </si>
  <si>
    <t>32</t>
  </si>
  <si>
    <t>Tekuće donacije</t>
  </si>
  <si>
    <t>Zakupnine i najamnine</t>
  </si>
  <si>
    <t>Članarine</t>
  </si>
  <si>
    <t>Rashodi za nabavu neproizvedene dugotrajne imovine</t>
  </si>
  <si>
    <t>Nematerijalna imovina</t>
  </si>
  <si>
    <t>Umjetnička djela</t>
  </si>
  <si>
    <t>6.4.</t>
  </si>
  <si>
    <t>Tekuće donacije PK</t>
  </si>
  <si>
    <t>6,4.</t>
  </si>
  <si>
    <t>Aktivnost A101303</t>
  </si>
  <si>
    <t>A101303</t>
  </si>
  <si>
    <t>Službena, radna i zaštitna odjeća i obuća</t>
  </si>
  <si>
    <t>Obvezni i preventivni zdravstveni pregledi zaposlenika</t>
  </si>
  <si>
    <t>Ostale usluge - kazalište</t>
  </si>
  <si>
    <t>Ostale usluge - kino</t>
  </si>
  <si>
    <t>Ostale usluge - koncerti</t>
  </si>
  <si>
    <t>Ostala prava - ulaganja u tuđoj imovini</t>
  </si>
  <si>
    <t>Ulaganja u računalne programe</t>
  </si>
  <si>
    <t>Višak/manjak iz prethodnog perioda</t>
  </si>
  <si>
    <t>REDOVNA DJELATNOST PUČKOG OTVORENOG UČILIŠTA M.A.R. NOVA GRADIŠKA</t>
  </si>
  <si>
    <t>Intelektualne i osobne usluge - koncerti</t>
  </si>
  <si>
    <t>Intelektualne i osobne usluge - izložbe</t>
  </si>
  <si>
    <t>Intelektualne i osobne usluge - radionice</t>
  </si>
  <si>
    <t>Edukativno- kreativne radionice-ostale usluge</t>
  </si>
  <si>
    <t>Izložbe, promocije - ostale usluge</t>
  </si>
  <si>
    <t>DOM KULTURE NOVA GRADIŠKA</t>
  </si>
  <si>
    <t>Intelektualne i osobne usluge -10. LET S GAVRANOM</t>
  </si>
  <si>
    <t>AKTIVNOST: Redovna djelatnost Doma kulture Nova Gradiška</t>
  </si>
  <si>
    <t>Projekcija 
za 2026.</t>
  </si>
  <si>
    <t>Projekcija za 2026.</t>
  </si>
  <si>
    <t>FINANCIJSKI PLAN ZA 2025.</t>
  </si>
  <si>
    <t>Plan za 2025.</t>
  </si>
  <si>
    <t>Projekcija 
za 2027.</t>
  </si>
  <si>
    <t>Projekcija za 2027.</t>
  </si>
  <si>
    <t>11. LET S GAVRANOM - kazališne predstave</t>
  </si>
  <si>
    <t>Ostale usluge - 11. LET S GAVRANOM</t>
  </si>
  <si>
    <t>Reprezentacija - 11. LET S GAVRANOM</t>
  </si>
  <si>
    <t>I. IZMJENE - PLAN RASHODA I IZDATAKA</t>
  </si>
  <si>
    <t>Povećanje/ smanjenje</t>
  </si>
  <si>
    <t>NOVI FINANCIJSKI PLAN ZA 2025.</t>
  </si>
  <si>
    <t>I. IZMJENE FINANCIJSKOG PLANA DOMA KULTURE NOVA GRADIŠKA
ZA 2025. I PROJEKCIJA ZA 2026. I 2027. GODINU</t>
  </si>
  <si>
    <t>Izvršenje 2024.</t>
  </si>
  <si>
    <t>Novi plan za 2025.</t>
  </si>
  <si>
    <t>Povećanje/smanjenje</t>
  </si>
  <si>
    <t>Povećanje/smanjene</t>
  </si>
  <si>
    <t>Povećanje/  smanjenje</t>
  </si>
  <si>
    <t xml:space="preserve"> I. IZMJENE FINANCIJSKOG PLANA DOMA KULTURE NOVA GRADIŠKA 
ZA 2025. I PROJEKCIJA ZA 2026. I 2027. GODINU</t>
  </si>
  <si>
    <t xml:space="preserve"> </t>
  </si>
  <si>
    <t>U Novoj Gradiški, 2025.</t>
  </si>
  <si>
    <t>v.d. Ravnateljice: Marija Kusaković, dipl. iur.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</si>
</sst>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4" fontId="6" fillId="10" borderId="4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5" fillId="5" borderId="3" xfId="0" applyNumberFormat="1" applyFont="1" applyFill="1" applyBorder="1"/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left" vertical="center" wrapText="1" indent="1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" fontId="6" fillId="3" borderId="3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left" vertical="center"/>
    </xf>
    <xf numFmtId="0" fontId="9" fillId="12" borderId="4" xfId="0" quotePrefix="1" applyFont="1" applyFill="1" applyBorder="1" applyAlignment="1">
      <alignment horizontal="left" vertical="center"/>
    </xf>
    <xf numFmtId="0" fontId="21" fillId="11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wrapText="1" indent="1"/>
    </xf>
    <xf numFmtId="4" fontId="6" fillId="3" borderId="1" xfId="0" quotePrefix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6" fillId="12" borderId="3" xfId="0" applyNumberFormat="1" applyFont="1" applyFill="1" applyBorder="1" applyAlignment="1">
      <alignment horizontal="right"/>
    </xf>
    <xf numFmtId="4" fontId="6" fillId="12" borderId="3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center" vertical="center"/>
    </xf>
    <xf numFmtId="4" fontId="6" fillId="0" borderId="3" xfId="0" applyNumberFormat="1" applyFont="1" applyBorder="1"/>
    <xf numFmtId="4" fontId="3" fillId="0" borderId="3" xfId="0" applyNumberFormat="1" applyFont="1" applyBorder="1"/>
    <xf numFmtId="4" fontId="6" fillId="5" borderId="3" xfId="0" applyNumberFormat="1" applyFont="1" applyFill="1" applyBorder="1"/>
    <xf numFmtId="4" fontId="5" fillId="5" borderId="3" xfId="0" applyNumberFormat="1" applyFont="1" applyFill="1" applyBorder="1"/>
    <xf numFmtId="4" fontId="6" fillId="4" borderId="1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opLeftCell="A4" workbookViewId="0">
      <selection activeCell="I20" sqref="I20"/>
    </sheetView>
  </sheetViews>
  <sheetFormatPr defaultRowHeight="15" x14ac:dyDescent="0.25"/>
  <cols>
    <col min="5" max="5" width="17.28515625" customWidth="1"/>
    <col min="6" max="6" width="17.140625" customWidth="1"/>
    <col min="7" max="8" width="16.140625" customWidth="1"/>
    <col min="9" max="9" width="15.42578125" customWidth="1"/>
    <col min="10" max="11" width="16.7109375" customWidth="1"/>
  </cols>
  <sheetData>
    <row r="1" spans="1:11" ht="42" customHeight="1" x14ac:dyDescent="0.25">
      <c r="A1" s="130" t="s">
        <v>170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 customHeight="1" x14ac:dyDescent="0.25">
      <c r="A3" s="130" t="s">
        <v>31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8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6"/>
    </row>
    <row r="5" spans="1:11" ht="18" customHeight="1" x14ac:dyDescent="0.25">
      <c r="A5" s="130" t="s">
        <v>39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8"/>
      <c r="K6" s="41" t="s">
        <v>96</v>
      </c>
    </row>
    <row r="7" spans="1:11" ht="29.25" customHeight="1" x14ac:dyDescent="0.25">
      <c r="A7" s="31"/>
      <c r="B7" s="32"/>
      <c r="C7" s="32"/>
      <c r="D7" s="33"/>
      <c r="E7" s="34"/>
      <c r="F7" s="4" t="s">
        <v>165</v>
      </c>
      <c r="G7" s="121" t="s">
        <v>155</v>
      </c>
      <c r="H7" s="121" t="s">
        <v>169</v>
      </c>
      <c r="I7" s="121" t="s">
        <v>166</v>
      </c>
      <c r="J7" s="124" t="s">
        <v>153</v>
      </c>
      <c r="K7" s="124" t="s">
        <v>157</v>
      </c>
    </row>
    <row r="8" spans="1:11" ht="15" customHeight="1" x14ac:dyDescent="0.25">
      <c r="A8" s="150" t="s">
        <v>0</v>
      </c>
      <c r="B8" s="151"/>
      <c r="C8" s="151"/>
      <c r="D8" s="151"/>
      <c r="E8" s="152"/>
      <c r="F8" s="68">
        <v>385427.78</v>
      </c>
      <c r="G8" s="68">
        <v>466389</v>
      </c>
      <c r="H8" s="68">
        <v>12372</v>
      </c>
      <c r="I8" s="68">
        <v>478761</v>
      </c>
      <c r="J8" s="68">
        <f>SUM(J9)</f>
        <v>476263</v>
      </c>
      <c r="K8" s="68">
        <f>SUM(K9)</f>
        <v>479709</v>
      </c>
    </row>
    <row r="9" spans="1:11" ht="15" customHeight="1" x14ac:dyDescent="0.25">
      <c r="A9" s="140" t="s">
        <v>1</v>
      </c>
      <c r="B9" s="141"/>
      <c r="C9" s="141"/>
      <c r="D9" s="141"/>
      <c r="E9" s="142"/>
      <c r="F9" s="69">
        <v>385427.78</v>
      </c>
      <c r="G9" s="69">
        <v>466389</v>
      </c>
      <c r="H9" s="69">
        <v>12372</v>
      </c>
      <c r="I9" s="69">
        <v>478761</v>
      </c>
      <c r="J9" s="69">
        <v>476263</v>
      </c>
      <c r="K9" s="69">
        <v>479709</v>
      </c>
    </row>
    <row r="10" spans="1:11" x14ac:dyDescent="0.25">
      <c r="A10" s="145" t="s">
        <v>2</v>
      </c>
      <c r="B10" s="146"/>
      <c r="C10" s="146"/>
      <c r="D10" s="146"/>
      <c r="E10" s="147"/>
      <c r="F10" s="69"/>
      <c r="G10" s="69"/>
      <c r="H10" s="69"/>
      <c r="I10" s="69"/>
      <c r="J10" s="69"/>
      <c r="K10" s="69"/>
    </row>
    <row r="11" spans="1:11" x14ac:dyDescent="0.25">
      <c r="A11" s="42" t="s">
        <v>3</v>
      </c>
      <c r="B11" s="43"/>
      <c r="C11" s="43"/>
      <c r="D11" s="43"/>
      <c r="E11" s="43"/>
      <c r="F11" s="68">
        <f>SUM(F12,F13)</f>
        <v>398001.49</v>
      </c>
      <c r="G11" s="68">
        <f>SUM(G12,G13)</f>
        <v>466389</v>
      </c>
      <c r="H11" s="68">
        <v>20036.22</v>
      </c>
      <c r="I11" s="68">
        <f>SUM(I12,I13)</f>
        <v>486425.22</v>
      </c>
      <c r="J11" s="68">
        <f t="shared" ref="J11" si="0">SUM(J12,J13)</f>
        <v>476263</v>
      </c>
      <c r="K11" s="68">
        <f t="shared" ref="K11" si="1">SUM(K12,K13)</f>
        <v>479709</v>
      </c>
    </row>
    <row r="12" spans="1:11" ht="15" customHeight="1" x14ac:dyDescent="0.25">
      <c r="A12" s="132" t="s">
        <v>4</v>
      </c>
      <c r="B12" s="133"/>
      <c r="C12" s="133"/>
      <c r="D12" s="133"/>
      <c r="E12" s="149"/>
      <c r="F12" s="69">
        <v>386652.12</v>
      </c>
      <c r="G12" s="69">
        <v>446311</v>
      </c>
      <c r="H12" s="69">
        <v>20036.22</v>
      </c>
      <c r="I12" s="69">
        <v>466347.22</v>
      </c>
      <c r="J12" s="71">
        <v>456263</v>
      </c>
      <c r="K12" s="71">
        <v>459709</v>
      </c>
    </row>
    <row r="13" spans="1:11" x14ac:dyDescent="0.25">
      <c r="A13" s="145" t="s">
        <v>5</v>
      </c>
      <c r="B13" s="146"/>
      <c r="C13" s="146"/>
      <c r="D13" s="146"/>
      <c r="E13" s="147"/>
      <c r="F13" s="69">
        <v>11349.37</v>
      </c>
      <c r="G13" s="69">
        <v>20078</v>
      </c>
      <c r="H13" s="69">
        <v>0</v>
      </c>
      <c r="I13" s="69">
        <v>20078</v>
      </c>
      <c r="J13" s="71">
        <v>20000</v>
      </c>
      <c r="K13" s="71">
        <v>20000</v>
      </c>
    </row>
    <row r="14" spans="1:11" ht="15" customHeight="1" x14ac:dyDescent="0.25">
      <c r="A14" s="143" t="s">
        <v>6</v>
      </c>
      <c r="B14" s="144"/>
      <c r="C14" s="144"/>
      <c r="D14" s="144"/>
      <c r="E14" s="148"/>
      <c r="F14" s="70">
        <v>12573.71</v>
      </c>
      <c r="G14" s="70"/>
      <c r="H14" s="70">
        <v>7664.22</v>
      </c>
      <c r="I14" s="70">
        <v>7664.22</v>
      </c>
      <c r="J14" s="70"/>
      <c r="K14" s="70"/>
    </row>
    <row r="15" spans="1:11" ht="18" x14ac:dyDescent="0.25">
      <c r="A15" s="5"/>
      <c r="B15" s="9"/>
      <c r="C15" s="9"/>
      <c r="D15" s="9"/>
      <c r="E15" s="9"/>
      <c r="F15" s="9"/>
      <c r="G15" s="9"/>
      <c r="H15" s="9"/>
      <c r="I15" s="3"/>
      <c r="J15" s="3"/>
      <c r="K15" s="3"/>
    </row>
    <row r="16" spans="1:11" ht="18" customHeight="1" x14ac:dyDescent="0.25">
      <c r="A16" s="130" t="s">
        <v>40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1:11" ht="18" x14ac:dyDescent="0.25">
      <c r="A17" s="5"/>
      <c r="B17" s="9"/>
      <c r="C17" s="9"/>
      <c r="D17" s="9"/>
      <c r="E17" s="9"/>
      <c r="F17" s="9"/>
      <c r="G17" s="9"/>
      <c r="H17" s="9"/>
      <c r="I17" s="3"/>
      <c r="J17" s="3"/>
      <c r="K17" s="3"/>
    </row>
    <row r="18" spans="1:11" ht="30" x14ac:dyDescent="0.25">
      <c r="A18" s="31"/>
      <c r="B18" s="32"/>
      <c r="C18" s="32"/>
      <c r="D18" s="33"/>
      <c r="E18" s="34"/>
      <c r="F18" s="4" t="s">
        <v>165</v>
      </c>
      <c r="G18" s="121" t="s">
        <v>155</v>
      </c>
      <c r="H18" s="121" t="s">
        <v>169</v>
      </c>
      <c r="I18" s="121" t="s">
        <v>166</v>
      </c>
      <c r="J18" s="4" t="s">
        <v>152</v>
      </c>
      <c r="K18" s="4" t="s">
        <v>156</v>
      </c>
    </row>
    <row r="19" spans="1:11" ht="15.75" customHeight="1" x14ac:dyDescent="0.25">
      <c r="A19" s="140" t="s">
        <v>8</v>
      </c>
      <c r="B19" s="141"/>
      <c r="C19" s="141"/>
      <c r="D19" s="141"/>
      <c r="E19" s="142"/>
      <c r="F19" s="36"/>
      <c r="G19" s="36"/>
      <c r="H19" s="36"/>
      <c r="I19" s="36"/>
      <c r="J19" s="36"/>
      <c r="K19" s="36"/>
    </row>
    <row r="20" spans="1:11" ht="15" customHeight="1" x14ac:dyDescent="0.25">
      <c r="A20" s="140" t="s">
        <v>9</v>
      </c>
      <c r="B20" s="141"/>
      <c r="C20" s="141"/>
      <c r="D20" s="141"/>
      <c r="E20" s="141"/>
      <c r="F20" s="36"/>
      <c r="G20" s="36"/>
      <c r="H20" s="36"/>
      <c r="I20" s="36"/>
      <c r="J20" s="36"/>
      <c r="K20" s="36"/>
    </row>
    <row r="21" spans="1:11" ht="15" customHeight="1" x14ac:dyDescent="0.25">
      <c r="A21" s="143" t="s">
        <v>10</v>
      </c>
      <c r="B21" s="144"/>
      <c r="C21" s="144"/>
      <c r="D21" s="144"/>
      <c r="E21" s="144"/>
      <c r="F21" s="35">
        <v>0</v>
      </c>
      <c r="G21" s="35"/>
      <c r="H21" s="35"/>
      <c r="I21" s="35"/>
      <c r="J21" s="35">
        <v>0</v>
      </c>
      <c r="K21" s="35">
        <v>0</v>
      </c>
    </row>
    <row r="22" spans="1:11" ht="18" x14ac:dyDescent="0.25">
      <c r="A22" s="25"/>
      <c r="B22" s="9"/>
      <c r="C22" s="9"/>
      <c r="D22" s="9"/>
      <c r="E22" s="9"/>
      <c r="F22" s="9"/>
      <c r="G22" s="9"/>
      <c r="H22" s="9"/>
      <c r="I22" s="3"/>
      <c r="J22" s="3"/>
      <c r="K22" s="3"/>
    </row>
    <row r="23" spans="1:11" ht="18" customHeight="1" x14ac:dyDescent="0.25">
      <c r="A23" s="130" t="s">
        <v>44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4" spans="1:11" ht="18" x14ac:dyDescent="0.25">
      <c r="A24" s="25"/>
      <c r="B24" s="9"/>
      <c r="C24" s="9"/>
      <c r="D24" s="9"/>
      <c r="E24" s="9"/>
      <c r="F24" s="9"/>
      <c r="G24" s="9"/>
      <c r="H24" s="9"/>
      <c r="I24" s="3"/>
      <c r="J24" s="3"/>
      <c r="K24" s="3"/>
    </row>
    <row r="25" spans="1:11" ht="37.5" customHeight="1" x14ac:dyDescent="0.25">
      <c r="A25" s="31"/>
      <c r="B25" s="32"/>
      <c r="C25" s="32"/>
      <c r="D25" s="33"/>
      <c r="E25" s="34"/>
      <c r="F25" s="4" t="s">
        <v>165</v>
      </c>
      <c r="G25" s="121" t="s">
        <v>155</v>
      </c>
      <c r="H25" s="121" t="s">
        <v>169</v>
      </c>
      <c r="I25" s="121" t="s">
        <v>166</v>
      </c>
      <c r="J25" s="4" t="s">
        <v>152</v>
      </c>
      <c r="K25" s="4" t="s">
        <v>156</v>
      </c>
    </row>
    <row r="26" spans="1:11" ht="36.75" customHeight="1" x14ac:dyDescent="0.25">
      <c r="A26" s="134" t="s">
        <v>41</v>
      </c>
      <c r="B26" s="135"/>
      <c r="C26" s="135"/>
      <c r="D26" s="135"/>
      <c r="E26" s="136"/>
      <c r="F26" s="70">
        <v>16466.75</v>
      </c>
      <c r="G26" s="38"/>
      <c r="H26" s="129">
        <v>7664.22</v>
      </c>
      <c r="I26" s="38"/>
      <c r="J26" s="38"/>
      <c r="K26" s="39"/>
    </row>
    <row r="27" spans="1:11" ht="29.25" customHeight="1" x14ac:dyDescent="0.25">
      <c r="A27" s="137" t="s">
        <v>7</v>
      </c>
      <c r="B27" s="138"/>
      <c r="C27" s="138"/>
      <c r="D27" s="138"/>
      <c r="E27" s="139"/>
      <c r="F27" s="70">
        <v>16466.75</v>
      </c>
      <c r="G27" s="120"/>
      <c r="H27" s="120">
        <v>7664.22</v>
      </c>
      <c r="I27" s="70"/>
      <c r="J27" s="40"/>
      <c r="K27" s="37"/>
    </row>
    <row r="30" spans="1:11" ht="15" customHeight="1" x14ac:dyDescent="0.25">
      <c r="A30" s="132" t="s">
        <v>11</v>
      </c>
      <c r="B30" s="133"/>
      <c r="C30" s="133"/>
      <c r="D30" s="133"/>
      <c r="E30" s="133"/>
      <c r="F30" s="36"/>
      <c r="G30" s="36"/>
      <c r="H30" s="36"/>
      <c r="I30" s="36"/>
      <c r="J30" s="36">
        <v>0</v>
      </c>
      <c r="K30" s="36">
        <v>0</v>
      </c>
    </row>
    <row r="31" spans="1:11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  <c r="K31" s="22"/>
    </row>
    <row r="32" spans="1:11" ht="29.25" customHeight="1" x14ac:dyDescent="0.25">
      <c r="A32" s="131" t="s">
        <v>42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</row>
    <row r="33" spans="1:11" ht="8.25" customHeight="1" x14ac:dyDescent="0.25"/>
    <row r="34" spans="1:11" ht="15" customHeight="1" x14ac:dyDescent="0.2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1" ht="8.25" customHeight="1" x14ac:dyDescent="0.25"/>
  </sheetData>
  <mergeCells count="19">
    <mergeCell ref="A12:E12"/>
    <mergeCell ref="A5:K5"/>
    <mergeCell ref="A16:K16"/>
    <mergeCell ref="A1:K1"/>
    <mergeCell ref="A3:K3"/>
    <mergeCell ref="A8:E8"/>
    <mergeCell ref="A9:E9"/>
    <mergeCell ref="A10:E10"/>
    <mergeCell ref="A19:E19"/>
    <mergeCell ref="A20:E20"/>
    <mergeCell ref="A21:E21"/>
    <mergeCell ref="A13:E13"/>
    <mergeCell ref="A14:E14"/>
    <mergeCell ref="A23:K23"/>
    <mergeCell ref="A32:K32"/>
    <mergeCell ref="A30:E30"/>
    <mergeCell ref="A34:K34"/>
    <mergeCell ref="A26:E26"/>
    <mergeCell ref="A27:E27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tabSelected="1" workbookViewId="0">
      <selection activeCell="G40" sqref="G4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0" ht="42" customHeight="1" x14ac:dyDescent="0.25">
      <c r="A1" s="130" t="s">
        <v>164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30" t="s">
        <v>31</v>
      </c>
      <c r="B3" s="130"/>
      <c r="C3" s="130"/>
      <c r="D3" s="130"/>
      <c r="E3" s="130"/>
      <c r="F3" s="130"/>
      <c r="G3" s="130"/>
      <c r="H3" s="130"/>
      <c r="I3" s="154"/>
      <c r="J3" s="154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30" t="s">
        <v>13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x14ac:dyDescent="0.25">
      <c r="A6" s="5"/>
      <c r="B6" s="5"/>
      <c r="C6" s="5"/>
      <c r="D6" s="5"/>
      <c r="E6" s="5"/>
      <c r="F6" s="5"/>
      <c r="G6" s="5"/>
      <c r="H6" s="5"/>
      <c r="I6" s="6"/>
      <c r="J6" s="6"/>
    </row>
    <row r="7" spans="1:10" ht="15.75" x14ac:dyDescent="0.25">
      <c r="A7" s="130" t="s">
        <v>1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0" ht="18" x14ac:dyDescent="0.25">
      <c r="A8" s="5"/>
      <c r="B8" s="5"/>
      <c r="C8" s="5"/>
      <c r="D8" s="5"/>
      <c r="E8" s="5"/>
      <c r="F8" s="5"/>
      <c r="G8" s="5"/>
      <c r="H8" s="5"/>
      <c r="I8" s="6"/>
      <c r="J8" s="6"/>
    </row>
    <row r="9" spans="1:10" ht="25.5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24" t="s">
        <v>165</v>
      </c>
      <c r="F9" s="24" t="s">
        <v>155</v>
      </c>
      <c r="G9" s="24" t="s">
        <v>167</v>
      </c>
      <c r="H9" s="24" t="s">
        <v>166</v>
      </c>
      <c r="I9" s="24" t="s">
        <v>152</v>
      </c>
      <c r="J9" s="24" t="s">
        <v>156</v>
      </c>
    </row>
    <row r="10" spans="1:10" ht="15.75" x14ac:dyDescent="0.25">
      <c r="A10" s="62"/>
      <c r="B10" s="63"/>
      <c r="C10" s="63"/>
      <c r="D10" s="63" t="s">
        <v>62</v>
      </c>
      <c r="E10" s="64">
        <v>385427.78</v>
      </c>
      <c r="F10" s="64">
        <v>466389</v>
      </c>
      <c r="G10" s="64">
        <f>SUM(G11,G22)</f>
        <v>20036.22</v>
      </c>
      <c r="H10" s="64">
        <v>486425.22</v>
      </c>
      <c r="I10" s="64">
        <f>I11</f>
        <v>476263</v>
      </c>
      <c r="J10" s="64">
        <f>J11</f>
        <v>479709</v>
      </c>
    </row>
    <row r="11" spans="1:10" ht="15.75" customHeight="1" x14ac:dyDescent="0.25">
      <c r="A11" s="12">
        <v>6</v>
      </c>
      <c r="B11" s="12"/>
      <c r="C11" s="12"/>
      <c r="D11" s="12" t="s">
        <v>17</v>
      </c>
      <c r="E11" s="47">
        <f>SUM(E12,E14,E16,E19)</f>
        <v>385427.78</v>
      </c>
      <c r="F11" s="47">
        <f>SUM(F12,F14,F16,F19,F22)</f>
        <v>466389</v>
      </c>
      <c r="G11" s="47">
        <f>SUM(G12,G14,G16,G19)</f>
        <v>12372</v>
      </c>
      <c r="H11" s="47">
        <f>SUM(H12,H14,H16,H19,H22)</f>
        <v>486425.22</v>
      </c>
      <c r="I11" s="47">
        <f>SUM(I12,I16,I19)</f>
        <v>476263</v>
      </c>
      <c r="J11" s="47">
        <f>SUM(J12,J16,J19)</f>
        <v>479709</v>
      </c>
    </row>
    <row r="12" spans="1:10" ht="36.75" customHeight="1" x14ac:dyDescent="0.25">
      <c r="A12" s="16"/>
      <c r="B12" s="16">
        <v>63</v>
      </c>
      <c r="C12" s="16"/>
      <c r="D12" s="16" t="s">
        <v>111</v>
      </c>
      <c r="E12" s="46">
        <v>11730</v>
      </c>
      <c r="F12" s="46">
        <v>13803</v>
      </c>
      <c r="G12" s="46">
        <v>3797</v>
      </c>
      <c r="H12" s="46">
        <v>17600</v>
      </c>
      <c r="I12" s="46">
        <v>13803</v>
      </c>
      <c r="J12" s="46">
        <v>13803</v>
      </c>
    </row>
    <row r="13" spans="1:10" ht="15.75" customHeight="1" x14ac:dyDescent="0.25">
      <c r="A13" s="16"/>
      <c r="B13" s="16"/>
      <c r="C13" s="16" t="s">
        <v>114</v>
      </c>
      <c r="D13" s="16" t="s">
        <v>115</v>
      </c>
      <c r="E13" s="46">
        <v>11730</v>
      </c>
      <c r="F13" s="46">
        <v>13803</v>
      </c>
      <c r="G13" s="46">
        <v>3797</v>
      </c>
      <c r="H13" s="46">
        <v>17600</v>
      </c>
      <c r="I13" s="46">
        <v>13803</v>
      </c>
      <c r="J13" s="46">
        <v>13803</v>
      </c>
    </row>
    <row r="14" spans="1:10" ht="15.75" customHeight="1" x14ac:dyDescent="0.25">
      <c r="A14" s="12"/>
      <c r="B14" s="16">
        <v>64</v>
      </c>
      <c r="C14" s="12"/>
      <c r="D14" s="16" t="s">
        <v>48</v>
      </c>
      <c r="E14" s="46">
        <v>0</v>
      </c>
      <c r="F14" s="46"/>
      <c r="G14" s="46"/>
      <c r="H14" s="46"/>
      <c r="I14" s="46">
        <v>0</v>
      </c>
      <c r="J14" s="46">
        <v>0</v>
      </c>
    </row>
    <row r="15" spans="1:10" ht="15.75" customHeight="1" x14ac:dyDescent="0.25">
      <c r="A15" s="12"/>
      <c r="B15" s="12"/>
      <c r="C15" s="16" t="s">
        <v>53</v>
      </c>
      <c r="D15" s="14" t="s">
        <v>46</v>
      </c>
      <c r="E15" s="46">
        <v>0</v>
      </c>
      <c r="F15" s="46"/>
      <c r="G15" s="46"/>
      <c r="H15" s="46"/>
      <c r="I15" s="46">
        <v>0</v>
      </c>
      <c r="J15" s="46">
        <v>0</v>
      </c>
    </row>
    <row r="16" spans="1:10" ht="51" customHeight="1" x14ac:dyDescent="0.25">
      <c r="A16" s="13"/>
      <c r="B16" s="13">
        <v>66</v>
      </c>
      <c r="C16" s="14"/>
      <c r="D16" s="18" t="s">
        <v>47</v>
      </c>
      <c r="E16" s="46">
        <f>SUM(E17,E18)</f>
        <v>97372.7</v>
      </c>
      <c r="F16" s="46">
        <f>SUM(F17,F18)</f>
        <v>100343</v>
      </c>
      <c r="G16" s="46">
        <v>-700</v>
      </c>
      <c r="H16" s="46">
        <f>SUM(H17,H18)</f>
        <v>99643</v>
      </c>
      <c r="I16" s="46">
        <f t="shared" ref="I16:J16" si="0">SUM(I17,I18)</f>
        <v>108700</v>
      </c>
      <c r="J16" s="46">
        <f t="shared" si="0"/>
        <v>110200</v>
      </c>
    </row>
    <row r="17" spans="1:10" x14ac:dyDescent="0.25">
      <c r="A17" s="13"/>
      <c r="B17" s="28"/>
      <c r="C17" s="14" t="s">
        <v>53</v>
      </c>
      <c r="D17" s="14" t="s">
        <v>46</v>
      </c>
      <c r="E17" s="46">
        <v>82945.399999999994</v>
      </c>
      <c r="F17" s="46">
        <v>88000</v>
      </c>
      <c r="G17" s="46"/>
      <c r="H17" s="46">
        <v>88000</v>
      </c>
      <c r="I17" s="46">
        <v>96200</v>
      </c>
      <c r="J17" s="46">
        <v>97200</v>
      </c>
    </row>
    <row r="18" spans="1:10" x14ac:dyDescent="0.25">
      <c r="A18" s="13"/>
      <c r="B18" s="28"/>
      <c r="C18" s="14" t="s">
        <v>132</v>
      </c>
      <c r="D18" s="14" t="s">
        <v>131</v>
      </c>
      <c r="E18" s="46">
        <v>14427.3</v>
      </c>
      <c r="F18" s="46">
        <v>12343</v>
      </c>
      <c r="G18" s="46">
        <v>-700</v>
      </c>
      <c r="H18" s="46">
        <v>11643</v>
      </c>
      <c r="I18" s="46">
        <v>12500</v>
      </c>
      <c r="J18" s="46">
        <v>13000</v>
      </c>
    </row>
    <row r="19" spans="1:10" ht="38.25" x14ac:dyDescent="0.25">
      <c r="A19" s="13"/>
      <c r="B19" s="13">
        <v>67</v>
      </c>
      <c r="C19" s="14"/>
      <c r="D19" s="16" t="s">
        <v>43</v>
      </c>
      <c r="E19" s="44">
        <f>SUM(E20)</f>
        <v>276325.08</v>
      </c>
      <c r="F19" s="44">
        <v>352243</v>
      </c>
      <c r="G19" s="44">
        <v>9275</v>
      </c>
      <c r="H19" s="44">
        <v>361518</v>
      </c>
      <c r="I19" s="44">
        <v>353760</v>
      </c>
      <c r="J19" s="44">
        <v>355706</v>
      </c>
    </row>
    <row r="20" spans="1:10" x14ac:dyDescent="0.25">
      <c r="A20" s="13"/>
      <c r="B20" s="13"/>
      <c r="C20" s="14" t="s">
        <v>52</v>
      </c>
      <c r="D20" s="18" t="s">
        <v>18</v>
      </c>
      <c r="E20" s="46">
        <v>276325.08</v>
      </c>
      <c r="F20" s="46">
        <v>352243</v>
      </c>
      <c r="G20" s="46">
        <v>9275</v>
      </c>
      <c r="H20" s="46">
        <v>361518</v>
      </c>
      <c r="I20" s="46">
        <v>353760</v>
      </c>
      <c r="J20" s="46">
        <v>355706</v>
      </c>
    </row>
    <row r="21" spans="1:10" x14ac:dyDescent="0.25">
      <c r="A21" s="12">
        <v>9</v>
      </c>
      <c r="B21" s="16"/>
      <c r="C21" s="14"/>
      <c r="D21" s="14" t="s">
        <v>59</v>
      </c>
      <c r="E21" s="47"/>
      <c r="F21" s="46"/>
      <c r="G21" s="46">
        <v>7664.22</v>
      </c>
      <c r="H21" s="46">
        <v>7664.22</v>
      </c>
      <c r="I21" s="46"/>
      <c r="J21" s="48"/>
    </row>
    <row r="22" spans="1:10" x14ac:dyDescent="0.25">
      <c r="A22" s="16"/>
      <c r="B22" s="16">
        <v>92</v>
      </c>
      <c r="C22" s="14"/>
      <c r="D22" s="14" t="s">
        <v>60</v>
      </c>
      <c r="E22" s="46"/>
      <c r="F22" s="46"/>
      <c r="G22" s="46">
        <v>7664.22</v>
      </c>
      <c r="H22" s="46">
        <v>7664.22</v>
      </c>
      <c r="I22" s="46"/>
      <c r="J22" s="48"/>
    </row>
    <row r="23" spans="1:10" ht="25.5" x14ac:dyDescent="0.25">
      <c r="A23" s="16"/>
      <c r="B23" s="16"/>
      <c r="C23" s="14">
        <v>92</v>
      </c>
      <c r="D23" s="18" t="s">
        <v>61</v>
      </c>
      <c r="E23" s="46"/>
      <c r="F23" s="46"/>
      <c r="G23" s="46">
        <v>7664.22</v>
      </c>
      <c r="H23" s="46">
        <v>7664.22</v>
      </c>
      <c r="I23" s="46"/>
      <c r="J23" s="48"/>
    </row>
    <row r="24" spans="1:10" ht="15.75" x14ac:dyDescent="0.25">
      <c r="A24" s="130" t="s">
        <v>19</v>
      </c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 ht="18" x14ac:dyDescent="0.25">
      <c r="A25" s="5"/>
      <c r="B25" s="5"/>
      <c r="C25" s="5"/>
      <c r="D25" s="5"/>
      <c r="E25" s="5"/>
      <c r="F25" s="5"/>
      <c r="G25" s="5"/>
      <c r="H25" s="5"/>
      <c r="I25" s="6"/>
      <c r="J25" s="6"/>
    </row>
    <row r="26" spans="1:10" ht="25.5" x14ac:dyDescent="0.25">
      <c r="A26" s="24" t="s">
        <v>14</v>
      </c>
      <c r="B26" s="23" t="s">
        <v>15</v>
      </c>
      <c r="C26" s="23" t="s">
        <v>16</v>
      </c>
      <c r="D26" s="23" t="s">
        <v>20</v>
      </c>
      <c r="E26" s="24" t="s">
        <v>165</v>
      </c>
      <c r="F26" s="24" t="s">
        <v>155</v>
      </c>
      <c r="G26" s="24" t="s">
        <v>167</v>
      </c>
      <c r="H26" s="24" t="s">
        <v>166</v>
      </c>
      <c r="I26" s="24" t="s">
        <v>152</v>
      </c>
      <c r="J26" s="24" t="s">
        <v>156</v>
      </c>
    </row>
    <row r="27" spans="1:10" ht="15.75" x14ac:dyDescent="0.25">
      <c r="A27" s="65"/>
      <c r="B27" s="66"/>
      <c r="C27" s="66"/>
      <c r="D27" s="66" t="s">
        <v>3</v>
      </c>
      <c r="E27" s="67">
        <f t="shared" ref="E27" si="1">SUM(E28,E40)</f>
        <v>398001.49000000005</v>
      </c>
      <c r="F27" s="67">
        <f>SUM(F28,F40)</f>
        <v>466389</v>
      </c>
      <c r="G27" s="67">
        <f>SUM(G28,G40)</f>
        <v>20036.22</v>
      </c>
      <c r="H27" s="67">
        <f>SUM(H28,H40)</f>
        <v>486425.22</v>
      </c>
      <c r="I27" s="67">
        <f t="shared" ref="I27:J27" si="2">SUM(I28,I40)</f>
        <v>476263</v>
      </c>
      <c r="J27" s="67">
        <f t="shared" si="2"/>
        <v>479709</v>
      </c>
    </row>
    <row r="28" spans="1:10" ht="15.75" customHeight="1" x14ac:dyDescent="0.25">
      <c r="A28" s="12">
        <v>3</v>
      </c>
      <c r="B28" s="12"/>
      <c r="C28" s="12"/>
      <c r="D28" s="12" t="s">
        <v>21</v>
      </c>
      <c r="E28" s="47">
        <f t="shared" ref="E28:J28" si="3">SUM(E29,E31,E38)</f>
        <v>386652.12000000005</v>
      </c>
      <c r="F28" s="47">
        <f t="shared" si="3"/>
        <v>446311</v>
      </c>
      <c r="G28" s="47">
        <f t="shared" si="3"/>
        <v>20036.22</v>
      </c>
      <c r="H28" s="47">
        <f t="shared" si="3"/>
        <v>466347.22</v>
      </c>
      <c r="I28" s="47">
        <f t="shared" si="3"/>
        <v>456263</v>
      </c>
      <c r="J28" s="47">
        <f t="shared" si="3"/>
        <v>459709</v>
      </c>
    </row>
    <row r="29" spans="1:10" ht="15.75" customHeight="1" x14ac:dyDescent="0.25">
      <c r="A29" s="12"/>
      <c r="B29" s="12">
        <v>31</v>
      </c>
      <c r="C29" s="16"/>
      <c r="D29" s="12" t="s">
        <v>22</v>
      </c>
      <c r="E29" s="47">
        <v>187541.91</v>
      </c>
      <c r="F29" s="47">
        <v>248020</v>
      </c>
      <c r="G29" s="47">
        <v>9275</v>
      </c>
      <c r="H29" s="47">
        <v>257295</v>
      </c>
      <c r="I29" s="47">
        <v>249260</v>
      </c>
      <c r="J29" s="47">
        <v>250506</v>
      </c>
    </row>
    <row r="30" spans="1:10" x14ac:dyDescent="0.25">
      <c r="A30" s="13"/>
      <c r="B30" s="13"/>
      <c r="C30" s="14" t="s">
        <v>52</v>
      </c>
      <c r="D30" s="14" t="s">
        <v>18</v>
      </c>
      <c r="E30" s="46">
        <v>187541.91</v>
      </c>
      <c r="F30" s="46">
        <v>248020</v>
      </c>
      <c r="G30" s="46">
        <v>9275</v>
      </c>
      <c r="H30" s="46">
        <v>257295</v>
      </c>
      <c r="I30" s="46">
        <v>249260</v>
      </c>
      <c r="J30" s="46">
        <v>250506</v>
      </c>
    </row>
    <row r="31" spans="1:10" x14ac:dyDescent="0.25">
      <c r="A31" s="13"/>
      <c r="B31" s="28">
        <v>32</v>
      </c>
      <c r="C31" s="14"/>
      <c r="D31" s="28" t="s">
        <v>34</v>
      </c>
      <c r="E31" s="47">
        <f>SUM(E32,E33,E34,E35,E36,E37)</f>
        <v>197825.31000000003</v>
      </c>
      <c r="F31" s="47">
        <f>SUM(F32,F33,F34,F35,F36,F37)</f>
        <v>197191</v>
      </c>
      <c r="G31" s="47">
        <f>SUM(G32,G33,G34,G35,G36,G37)</f>
        <v>11182.220000000001</v>
      </c>
      <c r="H31" s="47">
        <f>SUM(H32,H33,H34,H35,H36,H37)</f>
        <v>208373.22</v>
      </c>
      <c r="I31" s="47">
        <f>SUM(I32,I33,I34,I35,I36)</f>
        <v>205803</v>
      </c>
      <c r="J31" s="47">
        <f>SUM(J32,J33,J34,J35,J36)</f>
        <v>208003</v>
      </c>
    </row>
    <row r="32" spans="1:10" x14ac:dyDescent="0.25">
      <c r="A32" s="13"/>
      <c r="B32" s="28"/>
      <c r="C32" s="14" t="s">
        <v>52</v>
      </c>
      <c r="D32" s="13" t="s">
        <v>18</v>
      </c>
      <c r="E32" s="46">
        <v>89581.45</v>
      </c>
      <c r="F32" s="46">
        <v>91834</v>
      </c>
      <c r="G32" s="46">
        <v>0</v>
      </c>
      <c r="H32" s="46">
        <v>91834</v>
      </c>
      <c r="I32" s="46">
        <v>92000</v>
      </c>
      <c r="J32" s="46">
        <v>92500</v>
      </c>
    </row>
    <row r="33" spans="1:10" x14ac:dyDescent="0.25">
      <c r="A33" s="13"/>
      <c r="B33" s="28"/>
      <c r="C33" s="14" t="s">
        <v>53</v>
      </c>
      <c r="D33" s="14" t="s">
        <v>46</v>
      </c>
      <c r="E33" s="46">
        <v>72699.5</v>
      </c>
      <c r="F33" s="46">
        <v>76822</v>
      </c>
      <c r="G33" s="46">
        <v>421</v>
      </c>
      <c r="H33" s="46">
        <v>77243</v>
      </c>
      <c r="I33" s="46">
        <v>85000</v>
      </c>
      <c r="J33" s="46">
        <v>86000</v>
      </c>
    </row>
    <row r="34" spans="1:10" x14ac:dyDescent="0.25">
      <c r="A34" s="13"/>
      <c r="B34" s="28"/>
      <c r="C34" s="14" t="s">
        <v>112</v>
      </c>
      <c r="D34" s="49" t="s">
        <v>113</v>
      </c>
      <c r="E34" s="46">
        <v>2047.22</v>
      </c>
      <c r="F34" s="46">
        <v>2389</v>
      </c>
      <c r="G34" s="46">
        <v>0</v>
      </c>
      <c r="H34" s="46">
        <v>2389</v>
      </c>
      <c r="I34" s="46">
        <v>2500</v>
      </c>
      <c r="J34" s="46">
        <v>2700</v>
      </c>
    </row>
    <row r="35" spans="1:10" x14ac:dyDescent="0.25">
      <c r="A35" s="13"/>
      <c r="B35" s="28"/>
      <c r="C35" s="14" t="s">
        <v>114</v>
      </c>
      <c r="D35" s="14" t="s">
        <v>115</v>
      </c>
      <c r="E35" s="46">
        <v>11729.92</v>
      </c>
      <c r="F35" s="46">
        <v>13803</v>
      </c>
      <c r="G35" s="46">
        <v>3797</v>
      </c>
      <c r="H35" s="46">
        <v>17600</v>
      </c>
      <c r="I35" s="46">
        <v>13803</v>
      </c>
      <c r="J35" s="46">
        <v>13803</v>
      </c>
    </row>
    <row r="36" spans="1:10" x14ac:dyDescent="0.25">
      <c r="A36" s="13"/>
      <c r="B36" s="28"/>
      <c r="C36" s="14" t="s">
        <v>130</v>
      </c>
      <c r="D36" s="14" t="s">
        <v>131</v>
      </c>
      <c r="E36" s="46">
        <v>14838.88</v>
      </c>
      <c r="F36" s="46">
        <v>12343</v>
      </c>
      <c r="G36" s="46">
        <v>-700</v>
      </c>
      <c r="H36" s="46">
        <v>11643</v>
      </c>
      <c r="I36" s="46">
        <v>12500</v>
      </c>
      <c r="J36" s="46">
        <v>13000</v>
      </c>
    </row>
    <row r="37" spans="1:10" ht="24.75" customHeight="1" x14ac:dyDescent="0.25">
      <c r="A37" s="13"/>
      <c r="B37" s="28"/>
      <c r="C37" s="14" t="s">
        <v>55</v>
      </c>
      <c r="D37" s="18" t="s">
        <v>50</v>
      </c>
      <c r="E37" s="46">
        <v>6928.34</v>
      </c>
      <c r="F37" s="46">
        <v>0</v>
      </c>
      <c r="G37" s="46">
        <v>7664.22</v>
      </c>
      <c r="H37" s="46">
        <v>7664.22</v>
      </c>
      <c r="I37" s="46">
        <v>0</v>
      </c>
      <c r="J37" s="46">
        <v>0</v>
      </c>
    </row>
    <row r="38" spans="1:10" ht="16.5" customHeight="1" x14ac:dyDescent="0.25">
      <c r="A38" s="13"/>
      <c r="B38" s="28">
        <v>34</v>
      </c>
      <c r="C38" s="14"/>
      <c r="D38" s="50" t="s">
        <v>51</v>
      </c>
      <c r="E38" s="47">
        <v>1284.9000000000001</v>
      </c>
      <c r="F38" s="47">
        <v>1100</v>
      </c>
      <c r="G38" s="47">
        <v>-421</v>
      </c>
      <c r="H38" s="47">
        <v>679</v>
      </c>
      <c r="I38" s="47">
        <v>1200</v>
      </c>
      <c r="J38" s="47">
        <v>1200</v>
      </c>
    </row>
    <row r="39" spans="1:10" ht="17.25" customHeight="1" x14ac:dyDescent="0.25">
      <c r="A39" s="13"/>
      <c r="B39" s="28"/>
      <c r="C39" s="14" t="s">
        <v>53</v>
      </c>
      <c r="D39" s="14" t="s">
        <v>46</v>
      </c>
      <c r="E39" s="46">
        <v>1284.9000000000001</v>
      </c>
      <c r="F39" s="46">
        <v>1100</v>
      </c>
      <c r="G39" s="46">
        <v>-421</v>
      </c>
      <c r="H39" s="46">
        <v>679</v>
      </c>
      <c r="I39" s="46">
        <v>1200</v>
      </c>
      <c r="J39" s="46">
        <v>1200</v>
      </c>
    </row>
    <row r="40" spans="1:10" s="96" customFormat="1" ht="29.25" customHeight="1" x14ac:dyDescent="0.25">
      <c r="A40" s="28">
        <v>4</v>
      </c>
      <c r="B40" s="28"/>
      <c r="C40" s="101"/>
      <c r="D40" s="101" t="s">
        <v>23</v>
      </c>
      <c r="E40" s="45">
        <f t="shared" ref="E40" si="4">SUM(E41,E45)</f>
        <v>11349.369999999999</v>
      </c>
      <c r="F40" s="45">
        <f>SUM(F41,F45)</f>
        <v>20078</v>
      </c>
      <c r="G40" s="45">
        <v>0</v>
      </c>
      <c r="H40" s="45">
        <f>SUM(H41,H45)</f>
        <v>20078</v>
      </c>
      <c r="I40" s="45">
        <f t="shared" ref="I40:J40" si="5">SUM(I41,I45)</f>
        <v>20000</v>
      </c>
      <c r="J40" s="45">
        <f t="shared" si="5"/>
        <v>20000</v>
      </c>
    </row>
    <row r="41" spans="1:10" s="96" customFormat="1" ht="29.25" customHeight="1" x14ac:dyDescent="0.25">
      <c r="A41" s="28"/>
      <c r="B41" s="28">
        <v>41</v>
      </c>
      <c r="C41" s="101"/>
      <c r="D41" s="101" t="s">
        <v>127</v>
      </c>
      <c r="E41" s="45">
        <f>SUM(E42,E43,E44)</f>
        <v>0</v>
      </c>
      <c r="F41" s="45">
        <v>10000</v>
      </c>
      <c r="G41" s="45">
        <v>-7480</v>
      </c>
      <c r="H41" s="45">
        <v>2520</v>
      </c>
      <c r="I41" s="45">
        <v>10000</v>
      </c>
      <c r="J41" s="45">
        <v>10000</v>
      </c>
    </row>
    <row r="42" spans="1:10" s="96" customFormat="1" ht="19.5" customHeight="1" x14ac:dyDescent="0.25">
      <c r="A42" s="28"/>
      <c r="B42" s="28"/>
      <c r="C42" s="14" t="s">
        <v>52</v>
      </c>
      <c r="D42" s="13" t="s">
        <v>18</v>
      </c>
      <c r="E42" s="46">
        <v>0</v>
      </c>
      <c r="F42" s="46">
        <v>10000</v>
      </c>
      <c r="G42" s="46">
        <v>-7480</v>
      </c>
      <c r="H42" s="46">
        <v>2520</v>
      </c>
      <c r="I42" s="46">
        <v>10000</v>
      </c>
      <c r="J42" s="46">
        <v>10000</v>
      </c>
    </row>
    <row r="43" spans="1:10" s="96" customFormat="1" ht="18" customHeight="1" x14ac:dyDescent="0.25">
      <c r="A43" s="28"/>
      <c r="B43" s="28"/>
      <c r="C43" s="14" t="s">
        <v>53</v>
      </c>
      <c r="D43" s="14" t="s">
        <v>46</v>
      </c>
      <c r="E43" s="46">
        <v>0</v>
      </c>
      <c r="F43" s="46">
        <v>0</v>
      </c>
      <c r="G43" s="46">
        <v>0</v>
      </c>
      <c r="H43" s="46"/>
      <c r="I43" s="47"/>
      <c r="J43" s="47"/>
    </row>
    <row r="44" spans="1:10" s="96" customFormat="1" ht="18" customHeight="1" x14ac:dyDescent="0.25">
      <c r="A44" s="28"/>
      <c r="B44" s="28"/>
      <c r="C44" s="14" t="s">
        <v>114</v>
      </c>
      <c r="D44" s="14" t="s">
        <v>115</v>
      </c>
      <c r="E44" s="46">
        <v>0</v>
      </c>
      <c r="F44" s="46">
        <v>0</v>
      </c>
      <c r="G44" s="46">
        <v>0</v>
      </c>
      <c r="H44" s="46"/>
      <c r="I44" s="46"/>
      <c r="J44" s="46"/>
    </row>
    <row r="45" spans="1:10" ht="25.5" x14ac:dyDescent="0.25">
      <c r="A45" s="116"/>
      <c r="B45" s="15">
        <v>42</v>
      </c>
      <c r="C45" s="15"/>
      <c r="D45" s="26" t="s">
        <v>116</v>
      </c>
      <c r="E45" s="45">
        <f>SUM(E46,E47,E48,E49)</f>
        <v>11349.369999999999</v>
      </c>
      <c r="F45" s="45">
        <v>10078</v>
      </c>
      <c r="G45" s="45">
        <v>7480</v>
      </c>
      <c r="H45" s="45">
        <f>SUM(H46,H47,H48,H49)</f>
        <v>17558</v>
      </c>
      <c r="I45" s="45">
        <f>SUM(I46,I47,I48,I49)</f>
        <v>10000</v>
      </c>
      <c r="J45" s="45">
        <f>SUM(J46,J47,J48,J49)</f>
        <v>10000</v>
      </c>
    </row>
    <row r="46" spans="1:10" x14ac:dyDescent="0.25">
      <c r="A46" s="16"/>
      <c r="B46" s="16"/>
      <c r="C46" s="16" t="s">
        <v>52</v>
      </c>
      <c r="D46" s="13" t="s">
        <v>18</v>
      </c>
      <c r="E46" s="46">
        <v>0</v>
      </c>
      <c r="F46" s="46">
        <v>0</v>
      </c>
      <c r="G46" s="46">
        <v>7480</v>
      </c>
      <c r="H46" s="46">
        <v>7480</v>
      </c>
      <c r="I46" s="46"/>
      <c r="J46" s="48"/>
    </row>
    <row r="47" spans="1:10" x14ac:dyDescent="0.25">
      <c r="A47" s="16"/>
      <c r="B47" s="16"/>
      <c r="C47" s="16" t="s">
        <v>53</v>
      </c>
      <c r="D47" s="14" t="s">
        <v>46</v>
      </c>
      <c r="E47" s="46">
        <v>4483.37</v>
      </c>
      <c r="F47" s="46">
        <v>10078</v>
      </c>
      <c r="G47" s="46">
        <v>0</v>
      </c>
      <c r="H47" s="46">
        <v>10078</v>
      </c>
      <c r="I47" s="46">
        <v>10000</v>
      </c>
      <c r="J47" s="48">
        <v>10000</v>
      </c>
    </row>
    <row r="48" spans="1:10" x14ac:dyDescent="0.25">
      <c r="A48" s="16"/>
      <c r="B48" s="16"/>
      <c r="C48" s="14" t="s">
        <v>114</v>
      </c>
      <c r="D48" s="14" t="s">
        <v>115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8">
        <v>0</v>
      </c>
    </row>
    <row r="49" spans="1:10" ht="25.5" x14ac:dyDescent="0.25">
      <c r="A49" s="16"/>
      <c r="B49" s="16"/>
      <c r="C49" s="14" t="s">
        <v>55</v>
      </c>
      <c r="D49" s="18" t="s">
        <v>61</v>
      </c>
      <c r="E49" s="46">
        <v>6866</v>
      </c>
      <c r="F49" s="46">
        <v>0</v>
      </c>
      <c r="G49" s="46">
        <v>0</v>
      </c>
      <c r="H49" s="46">
        <v>0</v>
      </c>
      <c r="I49" s="46">
        <v>0</v>
      </c>
      <c r="J49" s="48">
        <v>0</v>
      </c>
    </row>
  </sheetData>
  <mergeCells count="5">
    <mergeCell ref="A7:J7"/>
    <mergeCell ref="A24:J24"/>
    <mergeCell ref="A1:J1"/>
    <mergeCell ref="A3:J3"/>
    <mergeCell ref="A5:J5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activeCell="D19" sqref="D19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7" ht="42" customHeight="1" x14ac:dyDescent="0.25">
      <c r="A1" s="130" t="s">
        <v>164</v>
      </c>
      <c r="B1" s="130"/>
      <c r="C1" s="130"/>
      <c r="D1" s="130"/>
      <c r="E1" s="130"/>
      <c r="F1" s="130"/>
      <c r="G1" s="130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30" t="s">
        <v>31</v>
      </c>
      <c r="B3" s="130"/>
      <c r="C3" s="130"/>
      <c r="D3" s="130"/>
      <c r="E3" s="130"/>
      <c r="F3" s="154"/>
      <c r="G3" s="154"/>
    </row>
    <row r="4" spans="1:7" ht="18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30" t="s">
        <v>13</v>
      </c>
      <c r="B5" s="155"/>
      <c r="C5" s="155"/>
      <c r="D5" s="155"/>
      <c r="E5" s="155"/>
      <c r="F5" s="155"/>
      <c r="G5" s="155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ht="15.75" x14ac:dyDescent="0.25">
      <c r="A7" s="130" t="s">
        <v>24</v>
      </c>
      <c r="B7" s="153"/>
      <c r="C7" s="153"/>
      <c r="D7" s="153"/>
      <c r="E7" s="153"/>
      <c r="F7" s="153"/>
      <c r="G7" s="153"/>
    </row>
    <row r="8" spans="1:7" ht="18" x14ac:dyDescent="0.25">
      <c r="A8" s="5"/>
      <c r="B8" s="5"/>
      <c r="C8" s="5"/>
      <c r="D8" s="5"/>
      <c r="E8" s="5"/>
      <c r="F8" s="6"/>
      <c r="G8" s="6"/>
    </row>
    <row r="9" spans="1:7" ht="25.5" x14ac:dyDescent="0.25">
      <c r="A9" s="24" t="s">
        <v>25</v>
      </c>
      <c r="B9" s="24" t="s">
        <v>165</v>
      </c>
      <c r="C9" s="24" t="s">
        <v>155</v>
      </c>
      <c r="D9" s="24" t="s">
        <v>168</v>
      </c>
      <c r="E9" s="24" t="s">
        <v>166</v>
      </c>
      <c r="F9" s="24" t="s">
        <v>152</v>
      </c>
      <c r="G9" s="24" t="s">
        <v>156</v>
      </c>
    </row>
    <row r="10" spans="1:7" ht="15.75" customHeight="1" x14ac:dyDescent="0.25">
      <c r="A10" s="52" t="s">
        <v>26</v>
      </c>
      <c r="B10" s="53">
        <v>398001.49</v>
      </c>
      <c r="C10" s="53">
        <v>466389</v>
      </c>
      <c r="D10" s="53">
        <v>20036.22</v>
      </c>
      <c r="E10" s="53">
        <v>486425.22</v>
      </c>
      <c r="F10" s="53">
        <v>476263</v>
      </c>
      <c r="G10" s="53">
        <v>479709</v>
      </c>
    </row>
    <row r="11" spans="1:7" ht="15.75" customHeight="1" x14ac:dyDescent="0.25">
      <c r="A11" s="12" t="s">
        <v>117</v>
      </c>
      <c r="B11" s="46">
        <v>398001.49</v>
      </c>
      <c r="C11" s="46">
        <v>466389</v>
      </c>
      <c r="D11" s="46">
        <v>20036.22</v>
      </c>
      <c r="E11" s="46">
        <v>486425.22</v>
      </c>
      <c r="F11" s="46">
        <v>476263</v>
      </c>
      <c r="G11" s="46">
        <v>479709</v>
      </c>
    </row>
    <row r="12" spans="1:7" x14ac:dyDescent="0.25">
      <c r="A12" s="18" t="s">
        <v>118</v>
      </c>
      <c r="B12" s="46">
        <v>398001.49</v>
      </c>
      <c r="C12" s="46">
        <v>466389</v>
      </c>
      <c r="D12" s="46">
        <v>20036.22</v>
      </c>
      <c r="E12" s="46">
        <v>486425.22</v>
      </c>
      <c r="F12" s="46">
        <v>476263</v>
      </c>
      <c r="G12" s="46">
        <v>479709</v>
      </c>
    </row>
    <row r="13" spans="1:7" x14ac:dyDescent="0.25">
      <c r="A13" s="17"/>
      <c r="B13" s="10"/>
      <c r="C13" s="10"/>
      <c r="D13" s="10"/>
      <c r="E13" s="10"/>
      <c r="F13" s="10"/>
      <c r="G13" s="10"/>
    </row>
    <row r="14" spans="1:7" x14ac:dyDescent="0.25">
      <c r="A14" s="12"/>
      <c r="B14" s="10"/>
      <c r="C14" s="10"/>
      <c r="D14" s="10"/>
      <c r="E14" s="10"/>
      <c r="F14" s="10"/>
      <c r="G14" s="11"/>
    </row>
    <row r="15" spans="1:7" x14ac:dyDescent="0.25">
      <c r="A15" s="19"/>
      <c r="B15" s="10"/>
      <c r="C15" s="10"/>
      <c r="D15" s="10"/>
      <c r="E15" s="10"/>
      <c r="F15" s="10"/>
      <c r="G15" s="11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H10" sqref="H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0" ht="42" customHeight="1" x14ac:dyDescent="0.25">
      <c r="A1" s="130" t="s">
        <v>164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30" t="s">
        <v>31</v>
      </c>
      <c r="B3" s="130"/>
      <c r="C3" s="130"/>
      <c r="D3" s="130"/>
      <c r="E3" s="130"/>
      <c r="F3" s="130"/>
      <c r="G3" s="130"/>
      <c r="H3" s="130"/>
      <c r="I3" s="154"/>
      <c r="J3" s="154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30" t="s">
        <v>27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x14ac:dyDescent="0.25">
      <c r="A6" s="5"/>
      <c r="B6" s="5"/>
      <c r="C6" s="5"/>
      <c r="D6" s="5"/>
      <c r="E6" s="5"/>
      <c r="F6" s="5"/>
      <c r="G6" s="5"/>
      <c r="H6" s="5"/>
      <c r="I6" s="6"/>
      <c r="J6" s="6"/>
    </row>
    <row r="7" spans="1:10" ht="25.5" x14ac:dyDescent="0.25">
      <c r="A7" s="24" t="s">
        <v>14</v>
      </c>
      <c r="B7" s="23" t="s">
        <v>15</v>
      </c>
      <c r="C7" s="23" t="s">
        <v>16</v>
      </c>
      <c r="D7" s="23" t="s">
        <v>45</v>
      </c>
      <c r="E7" s="24" t="s">
        <v>165</v>
      </c>
      <c r="F7" s="24" t="s">
        <v>155</v>
      </c>
      <c r="G7" s="24" t="s">
        <v>167</v>
      </c>
      <c r="H7" s="24" t="s">
        <v>166</v>
      </c>
      <c r="I7" s="24" t="s">
        <v>152</v>
      </c>
      <c r="J7" s="24" t="s">
        <v>156</v>
      </c>
    </row>
    <row r="8" spans="1:10" ht="25.5" x14ac:dyDescent="0.25">
      <c r="A8" s="12">
        <v>8</v>
      </c>
      <c r="B8" s="12"/>
      <c r="C8" s="12"/>
      <c r="D8" s="12" t="s">
        <v>28</v>
      </c>
      <c r="E8" s="10"/>
      <c r="F8" s="10"/>
      <c r="G8" s="10"/>
      <c r="H8" s="10"/>
      <c r="I8" s="10"/>
      <c r="J8" s="10"/>
    </row>
    <row r="9" spans="1:10" x14ac:dyDescent="0.25">
      <c r="A9" s="12"/>
      <c r="B9" s="16">
        <v>84</v>
      </c>
      <c r="C9" s="16"/>
      <c r="D9" s="16" t="s">
        <v>35</v>
      </c>
      <c r="E9" s="10"/>
      <c r="F9" s="10"/>
      <c r="G9" s="10"/>
      <c r="H9" s="10"/>
      <c r="I9" s="10"/>
      <c r="J9" s="10"/>
    </row>
    <row r="10" spans="1:10" ht="25.5" x14ac:dyDescent="0.25">
      <c r="A10" s="13"/>
      <c r="B10" s="13"/>
      <c r="C10" s="14">
        <v>81</v>
      </c>
      <c r="D10" s="18" t="s">
        <v>36</v>
      </c>
      <c r="E10" s="10"/>
      <c r="F10" s="10"/>
      <c r="G10" s="10"/>
      <c r="H10" s="10"/>
      <c r="I10" s="10"/>
      <c r="J10" s="10"/>
    </row>
    <row r="11" spans="1:10" ht="25.5" x14ac:dyDescent="0.25">
      <c r="A11" s="15">
        <v>5</v>
      </c>
      <c r="B11" s="15"/>
      <c r="C11" s="15"/>
      <c r="D11" s="26" t="s">
        <v>29</v>
      </c>
      <c r="E11" s="10"/>
      <c r="F11" s="10"/>
      <c r="G11" s="10"/>
      <c r="H11" s="10"/>
      <c r="I11" s="10"/>
      <c r="J11" s="10"/>
    </row>
    <row r="12" spans="1:10" ht="25.5" x14ac:dyDescent="0.25">
      <c r="A12" s="16"/>
      <c r="B12" s="16">
        <v>54</v>
      </c>
      <c r="C12" s="16"/>
      <c r="D12" s="27" t="s">
        <v>37</v>
      </c>
      <c r="E12" s="10"/>
      <c r="F12" s="10"/>
      <c r="G12" s="10"/>
      <c r="H12" s="10"/>
      <c r="I12" s="10"/>
      <c r="J12" s="11"/>
    </row>
    <row r="13" spans="1:10" x14ac:dyDescent="0.25">
      <c r="A13" s="16"/>
      <c r="B13" s="16"/>
      <c r="C13" s="14">
        <v>11</v>
      </c>
      <c r="D13" s="14" t="s">
        <v>18</v>
      </c>
      <c r="E13" s="10"/>
      <c r="F13" s="10"/>
      <c r="G13" s="10"/>
      <c r="H13" s="10"/>
      <c r="I13" s="10"/>
      <c r="J13" s="11"/>
    </row>
    <row r="14" spans="1:10" x14ac:dyDescent="0.25">
      <c r="A14" s="16"/>
      <c r="B14" s="16"/>
      <c r="C14" s="14">
        <v>31</v>
      </c>
      <c r="D14" s="14" t="s">
        <v>38</v>
      </c>
      <c r="E14" s="10"/>
      <c r="F14" s="10"/>
      <c r="G14" s="10"/>
      <c r="H14" s="10"/>
      <c r="I14" s="10"/>
      <c r="J14" s="11"/>
    </row>
  </sheetData>
  <mergeCells count="3">
    <mergeCell ref="A1:J1"/>
    <mergeCell ref="A3:J3"/>
    <mergeCell ref="A5:J5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9"/>
  <sheetViews>
    <sheetView workbookViewId="0">
      <selection activeCell="G38" sqref="G3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10" width="25.28515625" customWidth="1"/>
  </cols>
  <sheetData>
    <row r="1" spans="1:10" ht="42" customHeight="1" x14ac:dyDescent="0.25">
      <c r="A1" s="130" t="s">
        <v>164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8" x14ac:dyDescent="0.25">
      <c r="A2" s="5"/>
      <c r="B2" s="5"/>
      <c r="C2" s="5"/>
      <c r="D2" s="5"/>
      <c r="E2" s="5"/>
      <c r="F2" s="5"/>
      <c r="G2" s="5"/>
      <c r="H2" s="5"/>
      <c r="I2" s="6"/>
      <c r="J2" s="6"/>
    </row>
    <row r="3" spans="1:10" ht="18" customHeight="1" x14ac:dyDescent="0.25">
      <c r="A3" s="130" t="s">
        <v>30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25.5" x14ac:dyDescent="0.25">
      <c r="A5" s="174" t="s">
        <v>32</v>
      </c>
      <c r="B5" s="175"/>
      <c r="C5" s="176"/>
      <c r="D5" s="23" t="s">
        <v>33</v>
      </c>
      <c r="E5" s="24" t="s">
        <v>165</v>
      </c>
      <c r="F5" s="24" t="s">
        <v>155</v>
      </c>
      <c r="G5" s="24" t="s">
        <v>167</v>
      </c>
      <c r="H5" s="24" t="s">
        <v>166</v>
      </c>
      <c r="I5" s="24" t="s">
        <v>152</v>
      </c>
      <c r="J5" s="24" t="s">
        <v>156</v>
      </c>
    </row>
    <row r="6" spans="1:10" ht="15.75" x14ac:dyDescent="0.25">
      <c r="A6" s="168" t="s">
        <v>119</v>
      </c>
      <c r="B6" s="169"/>
      <c r="C6" s="170"/>
      <c r="D6" s="54" t="s">
        <v>120</v>
      </c>
      <c r="E6" s="55">
        <f>SUM(E8,E16,E19,E26,E32,E35)</f>
        <v>398001.49</v>
      </c>
      <c r="F6" s="55">
        <f>SUM(F8,F16,F19,F26,F32,F35)</f>
        <v>466389</v>
      </c>
      <c r="G6" s="55">
        <f>SUM(G8,G16,G19,G26,G32,G35)</f>
        <v>20036.22</v>
      </c>
      <c r="H6" s="55">
        <f>SUM(H8,H16,H19,H26,H32,H35)</f>
        <v>486425.22</v>
      </c>
      <c r="I6" s="55">
        <f>I7</f>
        <v>476263</v>
      </c>
      <c r="J6" s="55">
        <f>J7</f>
        <v>479709</v>
      </c>
    </row>
    <row r="7" spans="1:10" ht="51" x14ac:dyDescent="0.25">
      <c r="A7" s="171" t="s">
        <v>133</v>
      </c>
      <c r="B7" s="172"/>
      <c r="C7" s="173"/>
      <c r="D7" s="30" t="s">
        <v>143</v>
      </c>
      <c r="E7" s="47">
        <f>SUM(E8,E16,E19,E26,E32,E35)</f>
        <v>398001.49</v>
      </c>
      <c r="F7" s="47">
        <f>SUM(F8,F16,F19,F26,F32,F35)</f>
        <v>466389</v>
      </c>
      <c r="G7" s="47">
        <f>SUM(G8,G16,G19,G26,G32,G35)</f>
        <v>20036.22</v>
      </c>
      <c r="H7" s="47">
        <f>SUM(H8,H16,H19,H26,H32,H35)</f>
        <v>486425.22</v>
      </c>
      <c r="I7" s="47">
        <f>SUM(I8,I16,I19,I26,I32)</f>
        <v>476263</v>
      </c>
      <c r="J7" s="47">
        <f>SUM(J8,J16,J19,J26,J32,J35)</f>
        <v>479709</v>
      </c>
    </row>
    <row r="8" spans="1:10" x14ac:dyDescent="0.25">
      <c r="A8" s="162" t="s">
        <v>97</v>
      </c>
      <c r="B8" s="163"/>
      <c r="C8" s="164"/>
      <c r="D8" s="56" t="s">
        <v>18</v>
      </c>
      <c r="E8" s="53">
        <f t="shared" ref="E8" si="0">SUM(E9,E13)</f>
        <v>277123.36</v>
      </c>
      <c r="F8" s="53">
        <f>SUM(F9,F13)</f>
        <v>349854</v>
      </c>
      <c r="G8" s="53">
        <f>SUM(G9,G13)</f>
        <v>9275</v>
      </c>
      <c r="H8" s="53">
        <f>SUM(H9,H13)</f>
        <v>359129</v>
      </c>
      <c r="I8" s="53">
        <f t="shared" ref="I8:J8" si="1">SUM(I9,I13)</f>
        <v>351260</v>
      </c>
      <c r="J8" s="102">
        <f t="shared" si="1"/>
        <v>353006</v>
      </c>
    </row>
    <row r="9" spans="1:10" x14ac:dyDescent="0.25">
      <c r="A9" s="165">
        <v>3</v>
      </c>
      <c r="B9" s="166"/>
      <c r="C9" s="167"/>
      <c r="D9" s="29" t="s">
        <v>21</v>
      </c>
      <c r="E9" s="46">
        <f>SUM(E10,E11,E12)</f>
        <v>277123.36</v>
      </c>
      <c r="F9" s="46">
        <f>SUM(F10,F11,F12)</f>
        <v>339854</v>
      </c>
      <c r="G9" s="46">
        <v>9275</v>
      </c>
      <c r="H9" s="46">
        <f>SUM(H10,H11,H12)</f>
        <v>349129</v>
      </c>
      <c r="I9" s="46">
        <f>SUM(I10,I11,I12)</f>
        <v>341260</v>
      </c>
      <c r="J9" s="48">
        <f>SUM(J10,J11,J12)</f>
        <v>343006</v>
      </c>
    </row>
    <row r="10" spans="1:10" x14ac:dyDescent="0.25">
      <c r="A10" s="156">
        <v>31</v>
      </c>
      <c r="B10" s="157"/>
      <c r="C10" s="158"/>
      <c r="D10" s="29" t="s">
        <v>22</v>
      </c>
      <c r="E10" s="46">
        <v>187541.91</v>
      </c>
      <c r="F10" s="46">
        <v>248020</v>
      </c>
      <c r="G10" s="46">
        <v>9275</v>
      </c>
      <c r="H10" s="46">
        <v>257295</v>
      </c>
      <c r="I10" s="46">
        <v>249260</v>
      </c>
      <c r="J10" s="48">
        <v>250506</v>
      </c>
    </row>
    <row r="11" spans="1:10" x14ac:dyDescent="0.25">
      <c r="A11" s="156">
        <v>32</v>
      </c>
      <c r="B11" s="157"/>
      <c r="C11" s="158"/>
      <c r="D11" s="29" t="s">
        <v>34</v>
      </c>
      <c r="E11" s="46">
        <v>89581.45</v>
      </c>
      <c r="F11" s="46">
        <v>91834</v>
      </c>
      <c r="G11" s="46"/>
      <c r="H11" s="46">
        <v>91834</v>
      </c>
      <c r="I11" s="46">
        <v>92000</v>
      </c>
      <c r="J11" s="48">
        <v>92500</v>
      </c>
    </row>
    <row r="12" spans="1:10" x14ac:dyDescent="0.25">
      <c r="A12" s="92"/>
      <c r="B12" s="93">
        <v>34</v>
      </c>
      <c r="C12" s="94"/>
      <c r="D12" s="29" t="s">
        <v>51</v>
      </c>
      <c r="E12" s="46">
        <v>0</v>
      </c>
      <c r="F12" s="46"/>
      <c r="G12" s="46"/>
      <c r="H12" s="46"/>
      <c r="I12" s="46">
        <v>0</v>
      </c>
      <c r="J12" s="48">
        <v>0</v>
      </c>
    </row>
    <row r="13" spans="1:10" ht="25.5" x14ac:dyDescent="0.25">
      <c r="A13" s="95">
        <v>4</v>
      </c>
      <c r="B13" s="93"/>
      <c r="C13" s="94"/>
      <c r="D13" s="29" t="s">
        <v>23</v>
      </c>
      <c r="E13" s="44">
        <v>0</v>
      </c>
      <c r="F13" s="44">
        <v>10000</v>
      </c>
      <c r="G13" s="44"/>
      <c r="H13" s="44">
        <v>10000</v>
      </c>
      <c r="I13" s="44">
        <v>10000</v>
      </c>
      <c r="J13" s="44">
        <v>10000</v>
      </c>
    </row>
    <row r="14" spans="1:10" x14ac:dyDescent="0.25">
      <c r="A14" s="95"/>
      <c r="B14" s="93">
        <v>41</v>
      </c>
      <c r="C14" s="94"/>
      <c r="D14" s="13" t="s">
        <v>127</v>
      </c>
      <c r="E14" s="46">
        <v>0</v>
      </c>
      <c r="F14" s="46">
        <v>10000</v>
      </c>
      <c r="G14" s="46">
        <v>-10000</v>
      </c>
      <c r="H14" s="46">
        <v>0</v>
      </c>
      <c r="I14" s="46">
        <v>10000</v>
      </c>
      <c r="J14" s="48">
        <v>10000</v>
      </c>
    </row>
    <row r="15" spans="1:10" ht="25.5" x14ac:dyDescent="0.25">
      <c r="A15" s="92"/>
      <c r="B15" s="93">
        <v>42</v>
      </c>
      <c r="C15" s="94"/>
      <c r="D15" s="29" t="s">
        <v>54</v>
      </c>
      <c r="E15" s="46">
        <v>0</v>
      </c>
      <c r="F15" s="46"/>
      <c r="G15" s="46">
        <v>10000</v>
      </c>
      <c r="H15" s="46">
        <v>10000</v>
      </c>
      <c r="I15" s="46"/>
      <c r="J15" s="48"/>
    </row>
    <row r="16" spans="1:10" ht="15" customHeight="1" x14ac:dyDescent="0.25">
      <c r="A16" s="159" t="s">
        <v>98</v>
      </c>
      <c r="B16" s="160"/>
      <c r="C16" s="161"/>
      <c r="D16" s="57" t="s">
        <v>49</v>
      </c>
      <c r="E16" s="105">
        <v>2047.22</v>
      </c>
      <c r="F16" s="105">
        <v>2389</v>
      </c>
      <c r="G16" s="105"/>
      <c r="H16" s="105">
        <v>2389</v>
      </c>
      <c r="I16" s="105">
        <v>2500</v>
      </c>
      <c r="J16" s="106">
        <v>2700</v>
      </c>
    </row>
    <row r="17" spans="1:10" x14ac:dyDescent="0.25">
      <c r="A17" s="165">
        <v>3</v>
      </c>
      <c r="B17" s="166"/>
      <c r="C17" s="167"/>
      <c r="D17" s="29" t="s">
        <v>21</v>
      </c>
      <c r="E17" s="46">
        <v>2047.22</v>
      </c>
      <c r="F17" s="46">
        <v>2389</v>
      </c>
      <c r="G17" s="46"/>
      <c r="H17" s="46">
        <v>2389</v>
      </c>
      <c r="I17" s="46">
        <v>2500</v>
      </c>
      <c r="J17" s="48">
        <v>2700</v>
      </c>
    </row>
    <row r="18" spans="1:10" x14ac:dyDescent="0.25">
      <c r="A18" s="156">
        <v>32</v>
      </c>
      <c r="B18" s="157"/>
      <c r="C18" s="158"/>
      <c r="D18" s="29" t="s">
        <v>34</v>
      </c>
      <c r="E18" s="46">
        <v>2047.22</v>
      </c>
      <c r="F18" s="46">
        <v>2389</v>
      </c>
      <c r="G18" s="46"/>
      <c r="H18" s="46">
        <v>2389</v>
      </c>
      <c r="I18" s="46">
        <v>2500</v>
      </c>
      <c r="J18" s="48">
        <v>2700</v>
      </c>
    </row>
    <row r="19" spans="1:10" x14ac:dyDescent="0.25">
      <c r="A19" s="177" t="s">
        <v>57</v>
      </c>
      <c r="B19" s="178"/>
      <c r="C19" s="179"/>
      <c r="D19" s="60" t="s">
        <v>46</v>
      </c>
      <c r="E19" s="61">
        <f t="shared" ref="E19" si="2">SUM(E20,E23)</f>
        <v>78467.76999999999</v>
      </c>
      <c r="F19" s="61">
        <f>SUM(F20,F23)</f>
        <v>88000</v>
      </c>
      <c r="G19" s="61"/>
      <c r="H19" s="61">
        <f>SUM(H20,H23)</f>
        <v>88000</v>
      </c>
      <c r="I19" s="61">
        <f t="shared" ref="I19:J19" si="3">SUM(I20,I23)</f>
        <v>96200</v>
      </c>
      <c r="J19" s="61">
        <f t="shared" si="3"/>
        <v>97200</v>
      </c>
    </row>
    <row r="20" spans="1:10" x14ac:dyDescent="0.25">
      <c r="A20" s="165">
        <v>3</v>
      </c>
      <c r="B20" s="166"/>
      <c r="C20" s="167"/>
      <c r="D20" s="29" t="s">
        <v>21</v>
      </c>
      <c r="E20" s="44">
        <f>SUM(E21:E22)</f>
        <v>73984.399999999994</v>
      </c>
      <c r="F20" s="44">
        <f>SUM(F21,F22)</f>
        <v>77922</v>
      </c>
      <c r="G20" s="44"/>
      <c r="H20" s="44">
        <f>SUM(H21,H22)</f>
        <v>77922</v>
      </c>
      <c r="I20" s="44">
        <f>SUM(I21,I22)</f>
        <v>86200</v>
      </c>
      <c r="J20" s="44">
        <f>SUM(J21,J22)</f>
        <v>87200</v>
      </c>
    </row>
    <row r="21" spans="1:10" x14ac:dyDescent="0.25">
      <c r="A21" s="156">
        <v>32</v>
      </c>
      <c r="B21" s="157"/>
      <c r="C21" s="158"/>
      <c r="D21" s="29" t="s">
        <v>34</v>
      </c>
      <c r="E21" s="46">
        <v>72699.5</v>
      </c>
      <c r="F21" s="46">
        <v>76822</v>
      </c>
      <c r="G21" s="46">
        <v>421</v>
      </c>
      <c r="H21" s="46">
        <v>77243</v>
      </c>
      <c r="I21" s="46">
        <v>85000</v>
      </c>
      <c r="J21" s="48">
        <v>86000</v>
      </c>
    </row>
    <row r="22" spans="1:10" x14ac:dyDescent="0.25">
      <c r="A22" s="92"/>
      <c r="B22" s="93">
        <v>34</v>
      </c>
      <c r="C22" s="94"/>
      <c r="D22" s="29" t="s">
        <v>51</v>
      </c>
      <c r="E22" s="46">
        <v>1284.9000000000001</v>
      </c>
      <c r="F22" s="46">
        <v>1100</v>
      </c>
      <c r="G22" s="46">
        <v>-421</v>
      </c>
      <c r="H22" s="46">
        <v>679</v>
      </c>
      <c r="I22" s="46">
        <v>1200</v>
      </c>
      <c r="J22" s="48">
        <v>1200</v>
      </c>
    </row>
    <row r="23" spans="1:10" ht="25.5" x14ac:dyDescent="0.25">
      <c r="A23" s="183">
        <v>4</v>
      </c>
      <c r="B23" s="184"/>
      <c r="C23" s="185"/>
      <c r="D23" s="29" t="s">
        <v>23</v>
      </c>
      <c r="E23" s="46">
        <f>SUM(E24,E25)</f>
        <v>4483.37</v>
      </c>
      <c r="F23" s="46">
        <v>10078</v>
      </c>
      <c r="G23" s="46"/>
      <c r="H23" s="46">
        <v>10078</v>
      </c>
      <c r="I23" s="46">
        <v>10000</v>
      </c>
      <c r="J23" s="48">
        <v>10000</v>
      </c>
    </row>
    <row r="24" spans="1:10" x14ac:dyDescent="0.25">
      <c r="A24" s="113"/>
      <c r="B24" s="114">
        <v>41</v>
      </c>
      <c r="C24" s="115"/>
      <c r="D24" s="13" t="s">
        <v>127</v>
      </c>
      <c r="E24" s="46">
        <v>0</v>
      </c>
      <c r="F24" s="46"/>
      <c r="G24" s="46"/>
      <c r="H24" s="46"/>
      <c r="I24" s="46">
        <v>0</v>
      </c>
      <c r="J24" s="48">
        <v>0</v>
      </c>
    </row>
    <row r="25" spans="1:10" ht="25.5" x14ac:dyDescent="0.25">
      <c r="A25" s="113"/>
      <c r="B25" s="114">
        <v>42</v>
      </c>
      <c r="C25" s="115"/>
      <c r="D25" s="29" t="s">
        <v>54</v>
      </c>
      <c r="E25" s="46">
        <v>4483.37</v>
      </c>
      <c r="F25" s="46">
        <v>10078</v>
      </c>
      <c r="G25" s="46"/>
      <c r="H25" s="46">
        <v>10078</v>
      </c>
      <c r="I25" s="46">
        <v>10000</v>
      </c>
      <c r="J25" s="48">
        <v>10000</v>
      </c>
    </row>
    <row r="26" spans="1:10" x14ac:dyDescent="0.25">
      <c r="A26" s="180" t="s">
        <v>121</v>
      </c>
      <c r="B26" s="181"/>
      <c r="C26" s="182"/>
      <c r="D26" s="59" t="s">
        <v>115</v>
      </c>
      <c r="E26" s="103">
        <f>SUM(E27,E29)</f>
        <v>11729.92</v>
      </c>
      <c r="F26" s="103">
        <v>13803</v>
      </c>
      <c r="G26" s="103">
        <v>3797</v>
      </c>
      <c r="H26" s="103">
        <v>17600</v>
      </c>
      <c r="I26" s="103">
        <v>13803</v>
      </c>
      <c r="J26" s="104">
        <v>13803</v>
      </c>
    </row>
    <row r="27" spans="1:10" x14ac:dyDescent="0.25">
      <c r="A27" s="165">
        <v>3</v>
      </c>
      <c r="B27" s="166"/>
      <c r="C27" s="167"/>
      <c r="D27" s="29" t="s">
        <v>21</v>
      </c>
      <c r="E27" s="46">
        <v>11729.92</v>
      </c>
      <c r="F27" s="46">
        <v>13803</v>
      </c>
      <c r="G27" s="46">
        <v>3797</v>
      </c>
      <c r="H27" s="46">
        <v>17600</v>
      </c>
      <c r="I27" s="46">
        <v>13803</v>
      </c>
      <c r="J27" s="48">
        <v>13803</v>
      </c>
    </row>
    <row r="28" spans="1:10" x14ac:dyDescent="0.25">
      <c r="A28" s="156">
        <v>32</v>
      </c>
      <c r="B28" s="157"/>
      <c r="C28" s="158"/>
      <c r="D28" s="29" t="s">
        <v>34</v>
      </c>
      <c r="E28" s="46">
        <v>11729.92</v>
      </c>
      <c r="F28" s="46">
        <v>13803</v>
      </c>
      <c r="G28" s="46">
        <v>3797</v>
      </c>
      <c r="H28" s="46">
        <v>17600</v>
      </c>
      <c r="I28" s="46">
        <v>13803</v>
      </c>
      <c r="J28" s="48">
        <v>13803</v>
      </c>
    </row>
    <row r="29" spans="1:10" ht="25.5" x14ac:dyDescent="0.25">
      <c r="A29" s="95">
        <v>4</v>
      </c>
      <c r="B29" s="93"/>
      <c r="C29" s="94"/>
      <c r="D29" s="29" t="s">
        <v>23</v>
      </c>
      <c r="E29" s="46">
        <v>0</v>
      </c>
      <c r="F29" s="46"/>
      <c r="G29" s="46"/>
      <c r="H29" s="46"/>
      <c r="I29" s="46">
        <v>0</v>
      </c>
      <c r="J29" s="48">
        <v>0</v>
      </c>
    </row>
    <row r="30" spans="1:10" x14ac:dyDescent="0.25">
      <c r="A30" s="92"/>
      <c r="B30" s="93">
        <v>41</v>
      </c>
      <c r="C30" s="94"/>
      <c r="D30" s="13" t="s">
        <v>127</v>
      </c>
      <c r="E30" s="46">
        <v>0</v>
      </c>
      <c r="F30" s="46"/>
      <c r="G30" s="46"/>
      <c r="H30" s="46"/>
      <c r="I30" s="46">
        <v>0</v>
      </c>
      <c r="J30" s="48">
        <v>0</v>
      </c>
    </row>
    <row r="31" spans="1:10" ht="25.5" x14ac:dyDescent="0.25">
      <c r="A31" s="92"/>
      <c r="B31" s="93">
        <v>42</v>
      </c>
      <c r="C31" s="94"/>
      <c r="D31" s="29" t="s">
        <v>54</v>
      </c>
      <c r="E31" s="46"/>
      <c r="F31" s="46"/>
      <c r="G31" s="46"/>
      <c r="H31" s="46"/>
      <c r="I31" s="46"/>
      <c r="J31" s="48"/>
    </row>
    <row r="32" spans="1:10" ht="15" customHeight="1" x14ac:dyDescent="0.25">
      <c r="A32" s="189" t="s">
        <v>121</v>
      </c>
      <c r="B32" s="190"/>
      <c r="C32" s="191"/>
      <c r="D32" s="117" t="s">
        <v>131</v>
      </c>
      <c r="E32" s="122">
        <v>14838.88</v>
      </c>
      <c r="F32" s="122">
        <v>12343</v>
      </c>
      <c r="G32" s="122">
        <v>-700</v>
      </c>
      <c r="H32" s="122">
        <v>11643</v>
      </c>
      <c r="I32" s="122">
        <v>12500</v>
      </c>
      <c r="J32" s="123">
        <v>13000</v>
      </c>
    </row>
    <row r="33" spans="1:10" x14ac:dyDescent="0.25">
      <c r="A33" s="92">
        <v>3</v>
      </c>
      <c r="B33" s="93"/>
      <c r="C33" s="94"/>
      <c r="D33" s="29" t="s">
        <v>21</v>
      </c>
      <c r="E33" s="46">
        <v>14838.88</v>
      </c>
      <c r="F33" s="46">
        <v>12343</v>
      </c>
      <c r="G33" s="46">
        <v>-700</v>
      </c>
      <c r="H33" s="46">
        <v>11643</v>
      </c>
      <c r="I33" s="46">
        <v>12500</v>
      </c>
      <c r="J33" s="48">
        <v>13000</v>
      </c>
    </row>
    <row r="34" spans="1:10" x14ac:dyDescent="0.25">
      <c r="A34" s="92"/>
      <c r="B34" s="93">
        <v>32</v>
      </c>
      <c r="C34" s="94"/>
      <c r="D34" s="29" t="s">
        <v>34</v>
      </c>
      <c r="E34" s="46">
        <v>14838.88</v>
      </c>
      <c r="F34" s="46">
        <v>12343</v>
      </c>
      <c r="G34" s="46">
        <v>-700</v>
      </c>
      <c r="H34" s="46">
        <v>11643</v>
      </c>
      <c r="I34" s="46">
        <v>12500</v>
      </c>
      <c r="J34" s="48">
        <v>13000</v>
      </c>
    </row>
    <row r="35" spans="1:10" ht="25.5" x14ac:dyDescent="0.25">
      <c r="A35" s="186" t="s">
        <v>58</v>
      </c>
      <c r="B35" s="187"/>
      <c r="C35" s="188"/>
      <c r="D35" s="51" t="s">
        <v>56</v>
      </c>
      <c r="E35" s="58">
        <f>SUM(E36,E38)</f>
        <v>13794.34</v>
      </c>
      <c r="F35" s="58"/>
      <c r="G35" s="58">
        <v>7664.22</v>
      </c>
      <c r="H35" s="58">
        <v>7664.22</v>
      </c>
      <c r="I35" s="58">
        <v>0</v>
      </c>
      <c r="J35" s="111">
        <v>0</v>
      </c>
    </row>
    <row r="36" spans="1:10" s="110" customFormat="1" x14ac:dyDescent="0.25">
      <c r="A36" s="112" t="s">
        <v>122</v>
      </c>
      <c r="B36" s="108"/>
      <c r="C36" s="109"/>
      <c r="D36" s="29" t="s">
        <v>21</v>
      </c>
      <c r="E36" s="46">
        <v>6928.34</v>
      </c>
      <c r="F36" s="46"/>
      <c r="G36" s="46">
        <v>7664.22</v>
      </c>
      <c r="H36" s="46">
        <v>7664.22</v>
      </c>
      <c r="I36" s="46"/>
      <c r="J36" s="48"/>
    </row>
    <row r="37" spans="1:10" s="110" customFormat="1" x14ac:dyDescent="0.25">
      <c r="A37" s="107"/>
      <c r="B37" s="108"/>
      <c r="C37" s="119" t="s">
        <v>123</v>
      </c>
      <c r="D37" s="29" t="s">
        <v>34</v>
      </c>
      <c r="E37" s="46">
        <v>6928.34</v>
      </c>
      <c r="F37" s="46"/>
      <c r="G37" s="46">
        <v>7664.22</v>
      </c>
      <c r="H37" s="46">
        <v>7664.22</v>
      </c>
      <c r="I37" s="46"/>
      <c r="J37" s="48"/>
    </row>
    <row r="38" spans="1:10" ht="25.5" x14ac:dyDescent="0.25">
      <c r="A38" s="165">
        <v>4</v>
      </c>
      <c r="B38" s="166"/>
      <c r="C38" s="167"/>
      <c r="D38" s="29" t="s">
        <v>23</v>
      </c>
      <c r="E38" s="46">
        <v>6866</v>
      </c>
      <c r="F38" s="10"/>
      <c r="G38" s="10"/>
      <c r="H38" s="10"/>
      <c r="I38" s="10"/>
      <c r="J38" s="11"/>
    </row>
    <row r="39" spans="1:10" ht="25.5" x14ac:dyDescent="0.25">
      <c r="A39" s="156">
        <v>42</v>
      </c>
      <c r="B39" s="157"/>
      <c r="C39" s="158"/>
      <c r="D39" s="29" t="s">
        <v>54</v>
      </c>
      <c r="E39" s="46">
        <v>6866</v>
      </c>
      <c r="F39" s="10"/>
      <c r="G39" s="10"/>
      <c r="H39" s="10"/>
      <c r="I39" s="10"/>
      <c r="J39" s="11"/>
    </row>
  </sheetData>
  <mergeCells count="23">
    <mergeCell ref="A35:C35"/>
    <mergeCell ref="A38:C38"/>
    <mergeCell ref="A39:C39"/>
    <mergeCell ref="A27:C27"/>
    <mergeCell ref="A28:C28"/>
    <mergeCell ref="A32:C32"/>
    <mergeCell ref="A19:C19"/>
    <mergeCell ref="A20:C20"/>
    <mergeCell ref="A21:C21"/>
    <mergeCell ref="A26:C26"/>
    <mergeCell ref="A23:C23"/>
    <mergeCell ref="A6:C6"/>
    <mergeCell ref="A7:C7"/>
    <mergeCell ref="A1:J1"/>
    <mergeCell ref="A3:J3"/>
    <mergeCell ref="A5:C5"/>
    <mergeCell ref="A18:C18"/>
    <mergeCell ref="A16:C16"/>
    <mergeCell ref="A8:C8"/>
    <mergeCell ref="A9:C9"/>
    <mergeCell ref="A10:C10"/>
    <mergeCell ref="A11:C11"/>
    <mergeCell ref="A17:C17"/>
  </mergeCells>
  <pageMargins left="0.7" right="0.7" top="0.75" bottom="0.75" header="0.3" footer="0.3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0"/>
  <sheetViews>
    <sheetView workbookViewId="0">
      <selection activeCell="I76" sqref="I76"/>
    </sheetView>
  </sheetViews>
  <sheetFormatPr defaultRowHeight="15" x14ac:dyDescent="0.25"/>
  <cols>
    <col min="1" max="1" width="13.28515625" customWidth="1"/>
    <col min="2" max="2" width="39" customWidth="1"/>
    <col min="3" max="5" width="17.140625" customWidth="1"/>
    <col min="6" max="6" width="14.5703125" customWidth="1"/>
    <col min="7" max="7" width="10.140625" customWidth="1"/>
    <col min="8" max="8" width="10.5703125" customWidth="1"/>
    <col min="9" max="10" width="10.28515625" customWidth="1"/>
    <col min="11" max="11" width="12.5703125" customWidth="1"/>
    <col min="12" max="12" width="1" hidden="1" customWidth="1"/>
    <col min="13" max="13" width="0.28515625" customWidth="1"/>
  </cols>
  <sheetData>
    <row r="1" spans="1:13" ht="18" x14ac:dyDescent="0.25">
      <c r="A1" s="192" t="s">
        <v>161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3" t="s">
        <v>96</v>
      </c>
      <c r="L2" s="73"/>
      <c r="M2" s="73"/>
    </row>
    <row r="3" spans="1:13" ht="85.5" customHeight="1" x14ac:dyDescent="0.25">
      <c r="A3" s="74" t="s">
        <v>32</v>
      </c>
      <c r="B3" s="74" t="s">
        <v>45</v>
      </c>
      <c r="C3" s="74" t="s">
        <v>154</v>
      </c>
      <c r="D3" s="74" t="s">
        <v>162</v>
      </c>
      <c r="E3" s="74" t="s">
        <v>163</v>
      </c>
      <c r="F3" s="74" t="s">
        <v>103</v>
      </c>
      <c r="G3" s="74" t="s">
        <v>38</v>
      </c>
      <c r="H3" s="74" t="s">
        <v>101</v>
      </c>
      <c r="I3" s="74" t="s">
        <v>102</v>
      </c>
      <c r="J3" s="74" t="s">
        <v>124</v>
      </c>
      <c r="K3" s="118" t="s">
        <v>142</v>
      </c>
      <c r="L3" s="74" t="s">
        <v>63</v>
      </c>
      <c r="M3" s="74" t="s">
        <v>36</v>
      </c>
    </row>
    <row r="4" spans="1:13" ht="15.75" x14ac:dyDescent="0.25">
      <c r="A4" s="193" t="s">
        <v>64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15.75" x14ac:dyDescent="0.25">
      <c r="A5" s="195" t="s">
        <v>149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3" x14ac:dyDescent="0.25">
      <c r="A6" s="75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ht="28.5" customHeight="1" x14ac:dyDescent="0.25">
      <c r="A7" s="78" t="s">
        <v>110</v>
      </c>
      <c r="B7" s="79" t="s">
        <v>109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3" ht="35.25" customHeight="1" x14ac:dyDescent="0.25">
      <c r="A8" s="88" t="s">
        <v>134</v>
      </c>
      <c r="B8" s="89" t="s">
        <v>151</v>
      </c>
      <c r="C8" s="90">
        <f>SUM(C9,C62)</f>
        <v>466389</v>
      </c>
      <c r="D8" s="128">
        <f>SUM(D9,D62)</f>
        <v>20036.22</v>
      </c>
      <c r="E8" s="128">
        <f>SUM(E9,E62)</f>
        <v>486425.22</v>
      </c>
      <c r="F8" s="91">
        <f>SUM(F9,F62)</f>
        <v>361518</v>
      </c>
      <c r="G8" s="91">
        <f>G9+G62</f>
        <v>88000</v>
      </c>
      <c r="H8" s="91">
        <f>H9+H62</f>
        <v>17600</v>
      </c>
      <c r="I8" s="91">
        <f>I9+I62</f>
        <v>0</v>
      </c>
      <c r="J8" s="91">
        <v>11643</v>
      </c>
      <c r="K8" s="127">
        <v>7664.22</v>
      </c>
      <c r="L8" s="81"/>
      <c r="M8" s="81"/>
    </row>
    <row r="9" spans="1:13" ht="15" customHeight="1" x14ac:dyDescent="0.25">
      <c r="A9" s="75">
        <v>3</v>
      </c>
      <c r="B9" s="79" t="s">
        <v>21</v>
      </c>
      <c r="C9" s="81">
        <f>SUM(C10,C17,C58)</f>
        <v>446311</v>
      </c>
      <c r="D9" s="125">
        <f>SUM(D10,D17,D58)</f>
        <v>20036.22</v>
      </c>
      <c r="E9" s="125">
        <f>SUM(E10,E17,E58)</f>
        <v>466347.22</v>
      </c>
      <c r="F9" s="81">
        <f>SUM(F10,F17)</f>
        <v>351518</v>
      </c>
      <c r="G9" s="81">
        <f>G10+G17+G58</f>
        <v>77922</v>
      </c>
      <c r="H9" s="81">
        <f>H10+H17+H58</f>
        <v>17600</v>
      </c>
      <c r="I9" s="81">
        <f>I10+I17+I58</f>
        <v>0</v>
      </c>
      <c r="J9" s="81">
        <f>SUM(J10,J17)</f>
        <v>11643</v>
      </c>
      <c r="K9" s="125">
        <v>7664.22</v>
      </c>
      <c r="L9" s="81"/>
      <c r="M9" s="81"/>
    </row>
    <row r="10" spans="1:13" ht="15" customHeight="1" x14ac:dyDescent="0.25">
      <c r="A10" s="75">
        <v>31</v>
      </c>
      <c r="B10" s="79" t="s">
        <v>22</v>
      </c>
      <c r="C10" s="81">
        <f>SUM(C11,C13,C15)</f>
        <v>248020</v>
      </c>
      <c r="D10" s="81">
        <f>SUM(D11,D13,D15)</f>
        <v>9275</v>
      </c>
      <c r="E10" s="81">
        <f>SUM(E11,E13,E15)</f>
        <v>257295</v>
      </c>
      <c r="F10" s="81">
        <f>SUM(F11,F13,F15)</f>
        <v>257295</v>
      </c>
      <c r="G10" s="81">
        <f>SUM(G11,G13,G15)</f>
        <v>0</v>
      </c>
      <c r="H10" s="81"/>
      <c r="I10" s="81">
        <f>I11+I13+I15</f>
        <v>0</v>
      </c>
      <c r="J10" s="81"/>
      <c r="K10" s="81"/>
      <c r="L10" s="81"/>
      <c r="M10" s="81"/>
    </row>
    <row r="11" spans="1:13" ht="15" customHeight="1" x14ac:dyDescent="0.25">
      <c r="A11" s="75">
        <v>311</v>
      </c>
      <c r="B11" s="79" t="s">
        <v>65</v>
      </c>
      <c r="C11" s="81">
        <v>203153</v>
      </c>
      <c r="D11" s="81">
        <v>0</v>
      </c>
      <c r="E11" s="81">
        <v>203153</v>
      </c>
      <c r="F11" s="81">
        <v>203153</v>
      </c>
      <c r="G11" s="81">
        <v>0</v>
      </c>
      <c r="H11" s="82"/>
      <c r="I11" s="81">
        <v>0</v>
      </c>
      <c r="J11" s="81"/>
      <c r="K11" s="82"/>
      <c r="L11" s="82"/>
      <c r="M11" s="82"/>
    </row>
    <row r="12" spans="1:13" ht="15" customHeight="1" x14ac:dyDescent="0.25">
      <c r="A12" s="83">
        <v>3111</v>
      </c>
      <c r="B12" s="76" t="s">
        <v>66</v>
      </c>
      <c r="C12" s="84">
        <v>203153</v>
      </c>
      <c r="D12" s="84">
        <v>0</v>
      </c>
      <c r="E12" s="84">
        <v>203153</v>
      </c>
      <c r="F12" s="84">
        <v>203153</v>
      </c>
      <c r="G12" s="82"/>
      <c r="H12" s="82"/>
      <c r="I12" s="84"/>
      <c r="J12" s="84"/>
      <c r="K12" s="82"/>
      <c r="L12" s="82"/>
      <c r="M12" s="82"/>
    </row>
    <row r="13" spans="1:13" ht="15" customHeight="1" x14ac:dyDescent="0.25">
      <c r="A13" s="75">
        <v>312</v>
      </c>
      <c r="B13" s="76" t="s">
        <v>67</v>
      </c>
      <c r="C13" s="81">
        <v>11347</v>
      </c>
      <c r="D13" s="81">
        <v>9275</v>
      </c>
      <c r="E13" s="81">
        <v>20622</v>
      </c>
      <c r="F13" s="81">
        <v>20622</v>
      </c>
      <c r="G13" s="81">
        <f>G14</f>
        <v>0</v>
      </c>
      <c r="H13" s="82"/>
      <c r="I13" s="81">
        <f>I14</f>
        <v>0</v>
      </c>
      <c r="J13" s="81"/>
      <c r="K13" s="82"/>
      <c r="L13" s="82"/>
      <c r="M13" s="82"/>
    </row>
    <row r="14" spans="1:13" ht="15" customHeight="1" x14ac:dyDescent="0.25">
      <c r="A14" s="83">
        <v>3121</v>
      </c>
      <c r="B14" s="76" t="s">
        <v>67</v>
      </c>
      <c r="C14" s="82">
        <v>11347</v>
      </c>
      <c r="D14" s="82">
        <v>9275</v>
      </c>
      <c r="E14" s="82">
        <v>20622</v>
      </c>
      <c r="F14" s="82">
        <v>20622</v>
      </c>
      <c r="G14" s="82"/>
      <c r="H14" s="82"/>
      <c r="I14" s="82"/>
      <c r="J14" s="82"/>
      <c r="K14" s="82"/>
      <c r="L14" s="82"/>
      <c r="M14" s="82"/>
    </row>
    <row r="15" spans="1:13" ht="15" customHeight="1" x14ac:dyDescent="0.25">
      <c r="A15" s="75">
        <v>313</v>
      </c>
      <c r="B15" s="76" t="s">
        <v>68</v>
      </c>
      <c r="C15" s="81">
        <v>33520</v>
      </c>
      <c r="D15" s="81">
        <v>0</v>
      </c>
      <c r="E15" s="81">
        <v>33520</v>
      </c>
      <c r="F15" s="81">
        <v>33520</v>
      </c>
      <c r="G15" s="81">
        <v>0</v>
      </c>
      <c r="H15" s="82"/>
      <c r="I15" s="82"/>
      <c r="J15" s="82"/>
      <c r="K15" s="82"/>
      <c r="L15" s="82"/>
      <c r="M15" s="82"/>
    </row>
    <row r="16" spans="1:13" ht="15" customHeight="1" x14ac:dyDescent="0.25">
      <c r="A16" s="83">
        <v>3132</v>
      </c>
      <c r="B16" s="76" t="s">
        <v>69</v>
      </c>
      <c r="C16" s="82">
        <v>33520</v>
      </c>
      <c r="D16" s="82">
        <v>0</v>
      </c>
      <c r="E16" s="82">
        <v>33520</v>
      </c>
      <c r="F16" s="82">
        <v>33520</v>
      </c>
      <c r="G16" s="82"/>
      <c r="H16" s="82"/>
      <c r="I16" s="82"/>
      <c r="J16" s="82"/>
      <c r="K16" s="82"/>
      <c r="L16" s="82"/>
      <c r="M16" s="82"/>
    </row>
    <row r="17" spans="1:13" ht="15" customHeight="1" x14ac:dyDescent="0.25">
      <c r="A17" s="75">
        <v>32</v>
      </c>
      <c r="B17" s="79" t="s">
        <v>34</v>
      </c>
      <c r="C17" s="81">
        <v>197191</v>
      </c>
      <c r="D17" s="125">
        <f t="shared" ref="D17:J17" si="0">SUM(D18,D22,D30,D51)</f>
        <v>11182.220000000001</v>
      </c>
      <c r="E17" s="125">
        <f t="shared" si="0"/>
        <v>208373.22</v>
      </c>
      <c r="F17" s="81">
        <f t="shared" si="0"/>
        <v>94223</v>
      </c>
      <c r="G17" s="81">
        <f t="shared" si="0"/>
        <v>77243</v>
      </c>
      <c r="H17" s="81">
        <f t="shared" si="0"/>
        <v>17600</v>
      </c>
      <c r="I17" s="81">
        <f t="shared" si="0"/>
        <v>0</v>
      </c>
      <c r="J17" s="81">
        <f t="shared" si="0"/>
        <v>11643</v>
      </c>
      <c r="K17" s="125">
        <v>7664.22</v>
      </c>
      <c r="L17" s="81"/>
      <c r="M17" s="81"/>
    </row>
    <row r="18" spans="1:13" ht="15" customHeight="1" x14ac:dyDescent="0.25">
      <c r="A18" s="75">
        <v>321</v>
      </c>
      <c r="B18" s="79" t="s">
        <v>70</v>
      </c>
      <c r="C18" s="81">
        <f>SUM(C19,C20,C21)</f>
        <v>7641</v>
      </c>
      <c r="D18" s="81">
        <f>SUM(D19,D20,D21)</f>
        <v>0</v>
      </c>
      <c r="E18" s="81">
        <v>7641</v>
      </c>
      <c r="F18" s="81">
        <f>F19+F20+F21</f>
        <v>4614</v>
      </c>
      <c r="G18" s="81">
        <f>G19+G20+G21</f>
        <v>3027</v>
      </c>
      <c r="H18" s="82"/>
      <c r="I18" s="81">
        <f>I19+I20+I21</f>
        <v>0</v>
      </c>
      <c r="J18" s="81"/>
      <c r="K18" s="82"/>
      <c r="L18" s="82"/>
      <c r="M18" s="82"/>
    </row>
    <row r="19" spans="1:13" ht="15" customHeight="1" x14ac:dyDescent="0.25">
      <c r="A19" s="83">
        <v>3211</v>
      </c>
      <c r="B19" s="76" t="s">
        <v>71</v>
      </c>
      <c r="C19" s="84">
        <v>1500</v>
      </c>
      <c r="D19" s="84">
        <v>900</v>
      </c>
      <c r="E19" s="84">
        <v>2400</v>
      </c>
      <c r="F19" s="82"/>
      <c r="G19" s="84">
        <v>2400</v>
      </c>
      <c r="H19" s="82"/>
      <c r="I19" s="82"/>
      <c r="J19" s="82"/>
      <c r="K19" s="82"/>
      <c r="L19" s="82"/>
      <c r="M19" s="82"/>
    </row>
    <row r="20" spans="1:13" ht="15" customHeight="1" x14ac:dyDescent="0.25">
      <c r="A20" s="83">
        <v>3212</v>
      </c>
      <c r="B20" s="76" t="s">
        <v>72</v>
      </c>
      <c r="C20" s="82">
        <v>4614</v>
      </c>
      <c r="D20" s="82">
        <v>0</v>
      </c>
      <c r="E20" s="82">
        <v>4614</v>
      </c>
      <c r="F20" s="82">
        <v>4614</v>
      </c>
      <c r="G20" s="82"/>
      <c r="H20" s="82"/>
      <c r="I20" s="82"/>
      <c r="J20" s="82"/>
      <c r="K20" s="82"/>
      <c r="L20" s="82"/>
      <c r="M20" s="82"/>
    </row>
    <row r="21" spans="1:13" ht="15" customHeight="1" x14ac:dyDescent="0.25">
      <c r="A21" s="83">
        <v>3213</v>
      </c>
      <c r="B21" s="76" t="s">
        <v>73</v>
      </c>
      <c r="C21" s="84">
        <v>1527</v>
      </c>
      <c r="D21" s="84">
        <v>-900</v>
      </c>
      <c r="E21" s="84">
        <v>627</v>
      </c>
      <c r="F21" s="82"/>
      <c r="G21" s="84">
        <v>627</v>
      </c>
      <c r="H21" s="82"/>
      <c r="I21" s="82"/>
      <c r="J21" s="82"/>
      <c r="K21" s="82"/>
      <c r="L21" s="82"/>
      <c r="M21" s="82"/>
    </row>
    <row r="22" spans="1:13" ht="15" customHeight="1" x14ac:dyDescent="0.25">
      <c r="A22" s="75">
        <v>322</v>
      </c>
      <c r="B22" s="79" t="s">
        <v>74</v>
      </c>
      <c r="C22" s="81">
        <f>SUM(C23,C24,C25,C26,C27,C28,C29)</f>
        <v>15875</v>
      </c>
      <c r="D22" s="81">
        <f>SUM(D23,D24,D25,D26,D27,D28,D29)</f>
        <v>-600</v>
      </c>
      <c r="E22" s="81">
        <v>15275</v>
      </c>
      <c r="F22" s="81">
        <f>SUM(F23,F24,F25,F26,F27,F28,F29)</f>
        <v>2389</v>
      </c>
      <c r="G22" s="81">
        <f>SUM(G23,G24,G25,G26,G27,G28,G29)</f>
        <v>12886</v>
      </c>
      <c r="H22" s="81">
        <f>SUM(H23,H24,H25,H26,H27,H28,H29)</f>
        <v>0</v>
      </c>
      <c r="I22" s="81">
        <f>SUM(I23,I24,I25,I26,I27,I28,I29)</f>
        <v>0</v>
      </c>
      <c r="J22" s="81">
        <v>0</v>
      </c>
      <c r="K22" s="81">
        <f>SUM(K23,K24,K25,K26,K27,K28,K29)</f>
        <v>0</v>
      </c>
      <c r="L22" s="82"/>
      <c r="M22" s="82"/>
    </row>
    <row r="23" spans="1:13" ht="15" customHeight="1" x14ac:dyDescent="0.25">
      <c r="A23" s="83">
        <v>3221</v>
      </c>
      <c r="B23" s="76" t="s">
        <v>75</v>
      </c>
      <c r="C23" s="82">
        <v>3200</v>
      </c>
      <c r="D23" s="82">
        <v>0</v>
      </c>
      <c r="E23" s="82">
        <v>3200</v>
      </c>
      <c r="F23" s="82"/>
      <c r="G23" s="82">
        <v>3200</v>
      </c>
      <c r="H23" s="82"/>
      <c r="I23" s="82"/>
      <c r="J23" s="82"/>
      <c r="K23" s="82"/>
      <c r="L23" s="82"/>
      <c r="M23" s="82"/>
    </row>
    <row r="24" spans="1:13" ht="15" customHeight="1" x14ac:dyDescent="0.25">
      <c r="A24" s="83">
        <v>3222</v>
      </c>
      <c r="B24" s="76" t="s">
        <v>76</v>
      </c>
      <c r="C24" s="82">
        <v>1500</v>
      </c>
      <c r="D24" s="82">
        <v>0</v>
      </c>
      <c r="E24" s="82">
        <v>1500</v>
      </c>
      <c r="F24" s="82"/>
      <c r="G24" s="82">
        <v>1500</v>
      </c>
      <c r="H24" s="82"/>
      <c r="I24" s="82"/>
      <c r="J24" s="82"/>
      <c r="K24" s="82"/>
      <c r="L24" s="82"/>
      <c r="M24" s="82"/>
    </row>
    <row r="25" spans="1:13" ht="15" customHeight="1" x14ac:dyDescent="0.25">
      <c r="A25" s="83">
        <v>3223</v>
      </c>
      <c r="B25" s="76" t="s">
        <v>100</v>
      </c>
      <c r="C25" s="84">
        <v>5309</v>
      </c>
      <c r="D25" s="84">
        <v>0</v>
      </c>
      <c r="E25" s="84">
        <v>5309</v>
      </c>
      <c r="F25" s="82"/>
      <c r="G25" s="82">
        <v>5309</v>
      </c>
      <c r="H25" s="82"/>
      <c r="I25" s="82"/>
      <c r="J25" s="82"/>
      <c r="K25" s="82"/>
      <c r="L25" s="82"/>
      <c r="M25" s="82"/>
    </row>
    <row r="26" spans="1:13" ht="15" customHeight="1" x14ac:dyDescent="0.25">
      <c r="A26" s="83">
        <v>3223</v>
      </c>
      <c r="B26" s="76" t="s">
        <v>99</v>
      </c>
      <c r="C26" s="84">
        <v>2389</v>
      </c>
      <c r="D26" s="84">
        <v>0</v>
      </c>
      <c r="E26" s="84">
        <v>2389</v>
      </c>
      <c r="F26" s="82">
        <v>2389</v>
      </c>
      <c r="G26" s="82"/>
      <c r="H26" s="82"/>
      <c r="I26" s="82"/>
      <c r="J26" s="82"/>
      <c r="K26" s="82"/>
      <c r="L26" s="82"/>
      <c r="M26" s="82"/>
    </row>
    <row r="27" spans="1:13" ht="15" customHeight="1" x14ac:dyDescent="0.25">
      <c r="A27" s="83">
        <v>3224</v>
      </c>
      <c r="B27" s="76" t="s">
        <v>77</v>
      </c>
      <c r="C27" s="82">
        <v>1077</v>
      </c>
      <c r="D27" s="82">
        <v>0</v>
      </c>
      <c r="E27" s="82">
        <v>1077</v>
      </c>
      <c r="F27" s="82"/>
      <c r="G27" s="82">
        <v>1077</v>
      </c>
      <c r="H27" s="82"/>
      <c r="I27" s="82"/>
      <c r="J27" s="82"/>
      <c r="K27" s="82"/>
      <c r="L27" s="82"/>
      <c r="M27" s="82"/>
    </row>
    <row r="28" spans="1:13" ht="15" customHeight="1" x14ac:dyDescent="0.25">
      <c r="A28" s="83">
        <v>3225</v>
      </c>
      <c r="B28" s="76" t="s">
        <v>78</v>
      </c>
      <c r="C28" s="82">
        <v>2000</v>
      </c>
      <c r="D28" s="82">
        <v>-600</v>
      </c>
      <c r="E28" s="82">
        <v>1400</v>
      </c>
      <c r="F28" s="82"/>
      <c r="G28" s="82">
        <v>1400</v>
      </c>
      <c r="H28" s="82"/>
      <c r="I28" s="82"/>
      <c r="J28" s="82"/>
      <c r="K28" s="82"/>
      <c r="L28" s="82"/>
      <c r="M28" s="82"/>
    </row>
    <row r="29" spans="1:13" ht="15" customHeight="1" x14ac:dyDescent="0.25">
      <c r="A29" s="83">
        <v>3227</v>
      </c>
      <c r="B29" s="76" t="s">
        <v>135</v>
      </c>
      <c r="C29" s="82">
        <v>400</v>
      </c>
      <c r="D29" s="82">
        <v>0</v>
      </c>
      <c r="E29" s="82">
        <v>400</v>
      </c>
      <c r="F29" s="82"/>
      <c r="G29" s="82">
        <v>400</v>
      </c>
      <c r="H29" s="82"/>
      <c r="I29" s="82"/>
      <c r="J29" s="82"/>
      <c r="K29" s="82"/>
      <c r="L29" s="82"/>
      <c r="M29" s="82"/>
    </row>
    <row r="30" spans="1:13" ht="15" customHeight="1" x14ac:dyDescent="0.25">
      <c r="A30" s="75">
        <v>323</v>
      </c>
      <c r="B30" s="79" t="s">
        <v>79</v>
      </c>
      <c r="C30" s="81">
        <f>SUM(C31,C32,C33,C34,C35,C36,C37,C38,C39,C40,C41,C42,C43,C44,C45,C46,C47,C48,C49,C50)</f>
        <v>160375</v>
      </c>
      <c r="D30" s="125">
        <f>SUM(D31,D32,D33,D34,D35,D36,D37,D38,D39,D40,D41,D42,D43,D44,D45,D46,D47,D48,D49,D50)</f>
        <v>12641.220000000001</v>
      </c>
      <c r="E30" s="125">
        <f>SUM(E31,E32,E33,E34,E35,E36,E37,E38,E39,E40,E41,E42,E43,E44,E45,E46,E47,E48,E49,E50)</f>
        <v>173016.22</v>
      </c>
      <c r="F30" s="81">
        <f>SUM(F37,F38,F39,F40,F41,F42,F43,F44,F45,F46,F47,F48,F49,F50)</f>
        <v>81729</v>
      </c>
      <c r="G30" s="81">
        <f>SUM(G31,G32,G33,G34,G35,G36,G37,G38,G39,G40,G42,G43,G45,G46,G47,G48,G50)</f>
        <v>54380</v>
      </c>
      <c r="H30" s="81">
        <f>SUM(H31,H32,H33,H34,H35,H36,H37,H38,H39,H40,H41,H42,H43,H44,H45,H46,H47,H48,H49,H50)</f>
        <v>17600</v>
      </c>
      <c r="I30" s="81">
        <f>SUM(I31,I32,I33,I34,I35,I36,I37,I38,I39,I40,I42,I43,I45,I46,I47,I48,I50)</f>
        <v>0</v>
      </c>
      <c r="J30" s="81">
        <f>SUM(J31,J32,J33,J34,J35,J36,J37,J38,J39,J40,J42,J43,J45,J46,J47,J48,J50)</f>
        <v>11643</v>
      </c>
      <c r="K30" s="125">
        <f t="shared" ref="K30" si="1">SUM(K31,K32,K33,K34,K35,K36,K37,K42,K43,K45,K46,K50)</f>
        <v>7664.22</v>
      </c>
      <c r="L30" s="82"/>
      <c r="M30" s="82"/>
    </row>
    <row r="31" spans="1:13" ht="15" customHeight="1" x14ac:dyDescent="0.25">
      <c r="A31" s="83">
        <v>3231</v>
      </c>
      <c r="B31" s="76" t="s">
        <v>80</v>
      </c>
      <c r="C31" s="82">
        <v>3200</v>
      </c>
      <c r="D31" s="82">
        <v>1880</v>
      </c>
      <c r="E31" s="82">
        <v>5080</v>
      </c>
      <c r="F31" s="82"/>
      <c r="G31" s="82">
        <v>5080</v>
      </c>
      <c r="H31" s="82"/>
      <c r="I31" s="82"/>
      <c r="J31" s="82"/>
      <c r="K31" s="82"/>
      <c r="L31" s="82"/>
      <c r="M31" s="82"/>
    </row>
    <row r="32" spans="1:13" ht="15" customHeight="1" x14ac:dyDescent="0.25">
      <c r="A32" s="83">
        <v>3232</v>
      </c>
      <c r="B32" s="76" t="s">
        <v>81</v>
      </c>
      <c r="C32" s="84">
        <v>1400</v>
      </c>
      <c r="D32" s="84">
        <v>0</v>
      </c>
      <c r="E32" s="84">
        <v>1400</v>
      </c>
      <c r="F32" s="82"/>
      <c r="G32" s="82">
        <v>1400</v>
      </c>
      <c r="H32" s="82"/>
      <c r="I32" s="82"/>
      <c r="J32" s="82"/>
      <c r="K32" s="82"/>
      <c r="L32" s="82"/>
      <c r="M32" s="82"/>
    </row>
    <row r="33" spans="1:13" ht="15" customHeight="1" x14ac:dyDescent="0.25">
      <c r="A33" s="83">
        <v>3233</v>
      </c>
      <c r="B33" s="76" t="s">
        <v>82</v>
      </c>
      <c r="C33" s="82">
        <v>6000</v>
      </c>
      <c r="D33" s="126">
        <v>6664.22</v>
      </c>
      <c r="E33" s="126">
        <f>SUM(F33,G33,H33,I33,J33,K33)</f>
        <v>12664.220000000001</v>
      </c>
      <c r="F33" s="82"/>
      <c r="G33" s="82">
        <v>6000</v>
      </c>
      <c r="H33" s="82"/>
      <c r="I33" s="82"/>
      <c r="J33" s="82"/>
      <c r="K33" s="126">
        <v>6664.22</v>
      </c>
      <c r="L33" s="82"/>
      <c r="M33" s="82"/>
    </row>
    <row r="34" spans="1:13" ht="15" customHeight="1" x14ac:dyDescent="0.25">
      <c r="A34" s="83">
        <v>3234</v>
      </c>
      <c r="B34" s="76" t="s">
        <v>83</v>
      </c>
      <c r="C34" s="82">
        <v>900</v>
      </c>
      <c r="D34" s="82">
        <v>0</v>
      </c>
      <c r="E34" s="82">
        <v>900</v>
      </c>
      <c r="F34" s="82"/>
      <c r="G34" s="82">
        <v>900</v>
      </c>
      <c r="H34" s="82"/>
      <c r="I34" s="82"/>
      <c r="J34" s="82"/>
      <c r="K34" s="82"/>
      <c r="L34" s="82"/>
      <c r="M34" s="82"/>
    </row>
    <row r="35" spans="1:13" ht="15" customHeight="1" x14ac:dyDescent="0.25">
      <c r="A35" s="83">
        <v>3235</v>
      </c>
      <c r="B35" s="76" t="s">
        <v>125</v>
      </c>
      <c r="C35" s="82">
        <v>0</v>
      </c>
      <c r="D35" s="82">
        <v>0</v>
      </c>
      <c r="E35" s="82">
        <v>0</v>
      </c>
      <c r="F35" s="82"/>
      <c r="G35" s="82"/>
      <c r="H35" s="82"/>
      <c r="I35" s="82"/>
      <c r="J35" s="82"/>
      <c r="K35" s="82"/>
      <c r="L35" s="82"/>
      <c r="M35" s="82"/>
    </row>
    <row r="36" spans="1:13" ht="24.75" customHeight="1" x14ac:dyDescent="0.25">
      <c r="A36" s="83">
        <v>3236</v>
      </c>
      <c r="B36" s="76" t="s">
        <v>136</v>
      </c>
      <c r="C36" s="82">
        <v>1000</v>
      </c>
      <c r="D36" s="82">
        <v>0</v>
      </c>
      <c r="E36" s="82">
        <v>1000</v>
      </c>
      <c r="F36" s="82"/>
      <c r="G36" s="82">
        <v>1000</v>
      </c>
      <c r="H36" s="82"/>
      <c r="I36" s="82"/>
      <c r="J36" s="82"/>
      <c r="K36" s="82"/>
      <c r="L36" s="82"/>
      <c r="M36" s="82"/>
    </row>
    <row r="37" spans="1:13" ht="15" customHeight="1" x14ac:dyDescent="0.25">
      <c r="A37" s="83">
        <v>3237</v>
      </c>
      <c r="B37" s="76" t="s">
        <v>84</v>
      </c>
      <c r="C37" s="82">
        <v>8053</v>
      </c>
      <c r="D37" s="82">
        <v>0</v>
      </c>
      <c r="E37" s="82">
        <v>8053</v>
      </c>
      <c r="F37" s="82">
        <v>5000</v>
      </c>
      <c r="G37" s="82">
        <v>3053</v>
      </c>
      <c r="H37" s="82"/>
      <c r="I37" s="82"/>
      <c r="J37" s="82"/>
      <c r="K37" s="82"/>
      <c r="L37" s="82"/>
      <c r="M37" s="82"/>
    </row>
    <row r="38" spans="1:13" ht="15" customHeight="1" x14ac:dyDescent="0.25">
      <c r="A38" s="83">
        <v>3237</v>
      </c>
      <c r="B38" s="76" t="s">
        <v>144</v>
      </c>
      <c r="C38" s="82">
        <v>25566</v>
      </c>
      <c r="D38" s="82">
        <v>753</v>
      </c>
      <c r="E38" s="82">
        <f>SUM(F38,G38,H38,I38,J38,K38)</f>
        <v>26319</v>
      </c>
      <c r="F38" s="82">
        <v>21319</v>
      </c>
      <c r="G38" s="82"/>
      <c r="H38" s="82"/>
      <c r="I38" s="82"/>
      <c r="J38" s="82">
        <v>5000</v>
      </c>
      <c r="K38" s="82"/>
      <c r="L38" s="82"/>
      <c r="M38" s="82"/>
    </row>
    <row r="39" spans="1:13" ht="15" customHeight="1" x14ac:dyDescent="0.25">
      <c r="A39" s="83">
        <v>3237</v>
      </c>
      <c r="B39" s="76" t="s">
        <v>145</v>
      </c>
      <c r="C39" s="82">
        <v>3214</v>
      </c>
      <c r="D39" s="82">
        <v>1000</v>
      </c>
      <c r="E39" s="82">
        <f>SUM(F39,G39,H39,I39,J39,K39)</f>
        <v>4214</v>
      </c>
      <c r="F39" s="82">
        <v>3214</v>
      </c>
      <c r="G39" s="82"/>
      <c r="H39" s="82">
        <v>1000</v>
      </c>
      <c r="I39" s="82"/>
      <c r="J39" s="82"/>
      <c r="K39" s="82"/>
      <c r="L39" s="82"/>
      <c r="M39" s="82"/>
    </row>
    <row r="40" spans="1:13" ht="15" customHeight="1" x14ac:dyDescent="0.25">
      <c r="A40" s="83">
        <v>3237</v>
      </c>
      <c r="B40" s="76" t="s">
        <v>146</v>
      </c>
      <c r="C40" s="82">
        <v>2404</v>
      </c>
      <c r="D40" s="82">
        <v>523</v>
      </c>
      <c r="E40" s="82">
        <v>2927</v>
      </c>
      <c r="F40" s="82">
        <v>1327</v>
      </c>
      <c r="G40" s="82"/>
      <c r="H40" s="82">
        <v>1600</v>
      </c>
      <c r="I40" s="82"/>
      <c r="J40" s="82"/>
      <c r="K40" s="82"/>
      <c r="L40" s="82"/>
      <c r="M40" s="82"/>
    </row>
    <row r="41" spans="1:13" ht="15" customHeight="1" x14ac:dyDescent="0.25">
      <c r="A41" s="83">
        <v>3237</v>
      </c>
      <c r="B41" s="76" t="s">
        <v>150</v>
      </c>
      <c r="C41" s="82">
        <v>4400</v>
      </c>
      <c r="D41" s="82">
        <v>0</v>
      </c>
      <c r="E41" s="82">
        <v>4400</v>
      </c>
      <c r="F41" s="82">
        <v>4400</v>
      </c>
      <c r="G41" s="82"/>
      <c r="H41" s="82"/>
      <c r="I41" s="82"/>
      <c r="J41" s="82"/>
      <c r="K41" s="82"/>
      <c r="L41" s="82"/>
      <c r="M41" s="82"/>
    </row>
    <row r="42" spans="1:13" ht="15" customHeight="1" x14ac:dyDescent="0.25">
      <c r="A42" s="83">
        <v>3238</v>
      </c>
      <c r="B42" s="76" t="s">
        <v>85</v>
      </c>
      <c r="C42" s="82">
        <v>3500</v>
      </c>
      <c r="D42" s="82">
        <v>0</v>
      </c>
      <c r="E42" s="82">
        <v>3500</v>
      </c>
      <c r="F42" s="82"/>
      <c r="G42" s="82">
        <v>3500</v>
      </c>
      <c r="H42" s="82"/>
      <c r="I42" s="82"/>
      <c r="J42" s="82"/>
      <c r="K42" s="82"/>
      <c r="L42" s="82"/>
      <c r="M42" s="82"/>
    </row>
    <row r="43" spans="1:13" ht="15" customHeight="1" x14ac:dyDescent="0.25">
      <c r="A43" s="83">
        <v>3239</v>
      </c>
      <c r="B43" s="76" t="s">
        <v>137</v>
      </c>
      <c r="C43" s="82">
        <v>23284</v>
      </c>
      <c r="D43" s="82">
        <v>7009</v>
      </c>
      <c r="E43" s="82">
        <f>SUM(F43,G43,H43,I43,J43,K43)</f>
        <v>30293</v>
      </c>
      <c r="F43" s="82">
        <v>8293</v>
      </c>
      <c r="G43" s="82">
        <v>13000</v>
      </c>
      <c r="H43" s="82">
        <v>8000</v>
      </c>
      <c r="I43" s="82"/>
      <c r="J43" s="82"/>
      <c r="K43" s="126">
        <v>1000</v>
      </c>
      <c r="L43" s="82"/>
      <c r="M43" s="82"/>
    </row>
    <row r="44" spans="1:13" ht="15" customHeight="1" x14ac:dyDescent="0.25">
      <c r="A44" s="83">
        <v>3239</v>
      </c>
      <c r="B44" s="76" t="s">
        <v>158</v>
      </c>
      <c r="C44" s="82">
        <v>4000</v>
      </c>
      <c r="D44" s="82">
        <v>3500</v>
      </c>
      <c r="E44" s="82">
        <v>7500</v>
      </c>
      <c r="F44" s="82">
        <v>4000</v>
      </c>
      <c r="G44" s="82"/>
      <c r="H44" s="82">
        <v>3500</v>
      </c>
      <c r="I44" s="82"/>
      <c r="J44" s="82"/>
      <c r="K44" s="82"/>
      <c r="L44" s="82"/>
      <c r="M44" s="82"/>
    </row>
    <row r="45" spans="1:13" ht="15" customHeight="1" x14ac:dyDescent="0.25">
      <c r="A45" s="83">
        <v>3239</v>
      </c>
      <c r="B45" s="76" t="s">
        <v>138</v>
      </c>
      <c r="C45" s="82">
        <v>14656</v>
      </c>
      <c r="D45" s="82">
        <v>-1344</v>
      </c>
      <c r="E45" s="82">
        <f>SUM(F45,G45,H45,I45,J45,K45)</f>
        <v>13312</v>
      </c>
      <c r="F45" s="82">
        <v>1490</v>
      </c>
      <c r="G45" s="82">
        <v>10512</v>
      </c>
      <c r="H45" s="82"/>
      <c r="I45" s="82"/>
      <c r="J45" s="82">
        <v>1310</v>
      </c>
      <c r="K45" s="82"/>
      <c r="L45" s="82"/>
      <c r="M45" s="82"/>
    </row>
    <row r="46" spans="1:13" ht="15" customHeight="1" x14ac:dyDescent="0.25">
      <c r="A46" s="83">
        <v>3239</v>
      </c>
      <c r="B46" s="76" t="s">
        <v>139</v>
      </c>
      <c r="C46" s="82">
        <v>33561</v>
      </c>
      <c r="D46" s="82">
        <v>-1436</v>
      </c>
      <c r="E46" s="82">
        <f>SUM(F46,G46,H46,I46,J46,K46)</f>
        <v>32125</v>
      </c>
      <c r="F46" s="82">
        <v>23184</v>
      </c>
      <c r="G46" s="82">
        <v>3608</v>
      </c>
      <c r="H46" s="82"/>
      <c r="I46" s="82"/>
      <c r="J46" s="82">
        <v>5333</v>
      </c>
      <c r="K46" s="82"/>
      <c r="L46" s="82"/>
      <c r="M46" s="82"/>
    </row>
    <row r="47" spans="1:13" ht="15" customHeight="1" x14ac:dyDescent="0.25">
      <c r="A47" s="83">
        <v>3239</v>
      </c>
      <c r="B47" s="86" t="s">
        <v>147</v>
      </c>
      <c r="C47" s="82">
        <v>12904</v>
      </c>
      <c r="D47" s="82">
        <v>-3926</v>
      </c>
      <c r="E47" s="82">
        <v>8978</v>
      </c>
      <c r="F47" s="82">
        <v>5651</v>
      </c>
      <c r="G47" s="82">
        <v>1827</v>
      </c>
      <c r="H47" s="82">
        <v>1500</v>
      </c>
      <c r="I47" s="82"/>
      <c r="J47" s="82"/>
      <c r="K47" s="82"/>
      <c r="L47" s="82"/>
      <c r="M47" s="82"/>
    </row>
    <row r="48" spans="1:13" ht="15" customHeight="1" x14ac:dyDescent="0.25">
      <c r="A48" s="83">
        <v>3239</v>
      </c>
      <c r="B48" s="86" t="s">
        <v>148</v>
      </c>
      <c r="C48" s="82">
        <v>6833</v>
      </c>
      <c r="D48" s="82">
        <v>-1982</v>
      </c>
      <c r="E48" s="82">
        <f>SUM(F48,G48,H48,I48,J48,K48)</f>
        <v>4851</v>
      </c>
      <c r="F48" s="82">
        <v>851</v>
      </c>
      <c r="G48" s="82">
        <v>2000</v>
      </c>
      <c r="H48" s="82">
        <v>2000</v>
      </c>
      <c r="I48" s="82"/>
      <c r="J48" s="82"/>
      <c r="K48" s="82"/>
      <c r="L48" s="82"/>
      <c r="M48" s="82"/>
    </row>
    <row r="49" spans="1:13" ht="15" customHeight="1" x14ac:dyDescent="0.25">
      <c r="A49" s="83">
        <v>3239</v>
      </c>
      <c r="B49" s="86" t="s">
        <v>159</v>
      </c>
      <c r="C49" s="82">
        <v>3000</v>
      </c>
      <c r="D49" s="82">
        <v>0</v>
      </c>
      <c r="E49" s="82">
        <v>3000</v>
      </c>
      <c r="F49" s="82">
        <v>3000</v>
      </c>
      <c r="G49" s="82"/>
      <c r="H49" s="82"/>
      <c r="I49" s="82"/>
      <c r="J49" s="82"/>
      <c r="K49" s="82"/>
      <c r="L49" s="82"/>
      <c r="M49" s="82"/>
    </row>
    <row r="50" spans="1:13" ht="15" customHeight="1" x14ac:dyDescent="0.25">
      <c r="A50" s="83">
        <v>3239</v>
      </c>
      <c r="B50" s="76" t="s">
        <v>86</v>
      </c>
      <c r="C50" s="84">
        <v>2500</v>
      </c>
      <c r="D50" s="84">
        <v>0</v>
      </c>
      <c r="E50" s="84">
        <v>2500</v>
      </c>
      <c r="F50" s="82"/>
      <c r="G50" s="82">
        <v>2500</v>
      </c>
      <c r="H50" s="82"/>
      <c r="I50" s="82"/>
      <c r="J50" s="82"/>
      <c r="K50" s="82"/>
      <c r="L50" s="82"/>
      <c r="M50" s="82"/>
    </row>
    <row r="51" spans="1:13" ht="15" customHeight="1" x14ac:dyDescent="0.25">
      <c r="A51" s="75">
        <v>329</v>
      </c>
      <c r="B51" s="79" t="s">
        <v>87</v>
      </c>
      <c r="C51" s="81">
        <f>SUM(C52,C53,C54,C55,C56,C57)</f>
        <v>13300</v>
      </c>
      <c r="D51" s="81">
        <f>SUM(D52,D53,D54,D55,D56,D57)</f>
        <v>-859</v>
      </c>
      <c r="E51" s="81">
        <f>SUM(E52,E53,E54,E55,E56,E57)</f>
        <v>12441</v>
      </c>
      <c r="F51" s="81">
        <f>SUM(F52,F53,F54,F55,F56,F57)</f>
        <v>5491</v>
      </c>
      <c r="G51" s="81">
        <f>SUM(G52,G53,G54,G55,G56,G57)</f>
        <v>6950</v>
      </c>
      <c r="H51" s="81">
        <f>SUM(H52,H53,H55,H56,H57)</f>
        <v>0</v>
      </c>
      <c r="I51" s="81">
        <f>SUM(I52,I53,I55,I56,I57)</f>
        <v>0</v>
      </c>
      <c r="J51" s="81">
        <f>SUM(J52,J53,J55,J56,J57)</f>
        <v>0</v>
      </c>
      <c r="K51" s="81">
        <f>SUM(K52,K53,K55,K56,K57)</f>
        <v>0</v>
      </c>
      <c r="L51" s="82"/>
      <c r="M51" s="82"/>
    </row>
    <row r="52" spans="1:13" ht="15" customHeight="1" x14ac:dyDescent="0.25">
      <c r="A52" s="83">
        <v>3292</v>
      </c>
      <c r="B52" s="76" t="s">
        <v>88</v>
      </c>
      <c r="C52" s="82">
        <v>1491</v>
      </c>
      <c r="D52" s="82">
        <v>0</v>
      </c>
      <c r="E52" s="82">
        <v>1491</v>
      </c>
      <c r="F52" s="82">
        <v>1491</v>
      </c>
      <c r="G52" s="82"/>
      <c r="H52" s="82"/>
      <c r="I52" s="82"/>
      <c r="J52" s="82"/>
      <c r="K52" s="82"/>
      <c r="L52" s="82"/>
      <c r="M52" s="82"/>
    </row>
    <row r="53" spans="1:13" ht="15" customHeight="1" x14ac:dyDescent="0.25">
      <c r="A53" s="83">
        <v>3293</v>
      </c>
      <c r="B53" s="76" t="s">
        <v>89</v>
      </c>
      <c r="C53" s="82">
        <v>6818</v>
      </c>
      <c r="D53" s="82">
        <v>0</v>
      </c>
      <c r="E53" s="82">
        <v>6818</v>
      </c>
      <c r="F53" s="82">
        <v>2000</v>
      </c>
      <c r="G53" s="82">
        <v>4818</v>
      </c>
      <c r="H53" s="82"/>
      <c r="I53" s="82"/>
      <c r="J53" s="82"/>
      <c r="K53" s="82"/>
      <c r="L53" s="82"/>
      <c r="M53" s="82"/>
    </row>
    <row r="54" spans="1:13" ht="15" customHeight="1" x14ac:dyDescent="0.25">
      <c r="A54" s="83">
        <v>3293</v>
      </c>
      <c r="B54" s="76" t="s">
        <v>160</v>
      </c>
      <c r="C54" s="82">
        <v>2000</v>
      </c>
      <c r="D54" s="82">
        <v>0</v>
      </c>
      <c r="E54" s="82">
        <v>2000</v>
      </c>
      <c r="F54" s="82">
        <v>2000</v>
      </c>
      <c r="G54" s="82"/>
      <c r="H54" s="82"/>
      <c r="I54" s="82"/>
      <c r="J54" s="82"/>
      <c r="K54" s="82"/>
      <c r="L54" s="82"/>
      <c r="M54" s="82"/>
    </row>
    <row r="55" spans="1:13" ht="15" customHeight="1" x14ac:dyDescent="0.25">
      <c r="A55" s="83">
        <v>3294</v>
      </c>
      <c r="B55" s="76" t="s">
        <v>126</v>
      </c>
      <c r="C55" s="82">
        <v>300</v>
      </c>
      <c r="D55" s="82">
        <v>0</v>
      </c>
      <c r="E55" s="82">
        <v>300</v>
      </c>
      <c r="F55" s="82"/>
      <c r="G55" s="82">
        <v>300</v>
      </c>
      <c r="H55" s="82"/>
      <c r="I55" s="82"/>
      <c r="J55" s="82"/>
      <c r="K55" s="82"/>
      <c r="L55" s="82"/>
      <c r="M55" s="82"/>
    </row>
    <row r="56" spans="1:13" ht="15" customHeight="1" x14ac:dyDescent="0.25">
      <c r="A56" s="85">
        <v>3295</v>
      </c>
      <c r="B56" s="86" t="s">
        <v>90</v>
      </c>
      <c r="C56" s="82">
        <v>700</v>
      </c>
      <c r="D56" s="82">
        <v>421</v>
      </c>
      <c r="E56" s="82">
        <v>1121</v>
      </c>
      <c r="F56" s="82"/>
      <c r="G56" s="82">
        <v>1121</v>
      </c>
      <c r="H56" s="82"/>
      <c r="I56" s="82"/>
      <c r="J56" s="82"/>
      <c r="K56" s="82"/>
      <c r="L56" s="82"/>
      <c r="M56" s="82"/>
    </row>
    <row r="57" spans="1:13" ht="15" customHeight="1" x14ac:dyDescent="0.25">
      <c r="A57" s="85">
        <v>3299</v>
      </c>
      <c r="B57" s="86" t="s">
        <v>87</v>
      </c>
      <c r="C57" s="82">
        <v>1991</v>
      </c>
      <c r="D57" s="82">
        <v>-1280</v>
      </c>
      <c r="E57" s="82">
        <v>711</v>
      </c>
      <c r="F57" s="82"/>
      <c r="G57" s="82">
        <v>711</v>
      </c>
      <c r="H57" s="82"/>
      <c r="I57" s="82"/>
      <c r="J57" s="82"/>
      <c r="K57" s="82"/>
      <c r="L57" s="82"/>
      <c r="M57" s="82"/>
    </row>
    <row r="58" spans="1:13" ht="15" customHeight="1" x14ac:dyDescent="0.25">
      <c r="A58" s="75">
        <v>34</v>
      </c>
      <c r="B58" s="79" t="s">
        <v>91</v>
      </c>
      <c r="C58" s="81">
        <v>1100</v>
      </c>
      <c r="D58" s="81">
        <v>-421</v>
      </c>
      <c r="E58" s="81">
        <v>679</v>
      </c>
      <c r="F58" s="81">
        <v>0</v>
      </c>
      <c r="G58" s="81">
        <f>SUM(G59)</f>
        <v>679</v>
      </c>
      <c r="H58" s="81"/>
      <c r="I58" s="81"/>
      <c r="J58" s="81"/>
      <c r="K58" s="81"/>
      <c r="L58" s="81"/>
      <c r="M58" s="81"/>
    </row>
    <row r="59" spans="1:13" ht="15" customHeight="1" x14ac:dyDescent="0.25">
      <c r="A59" s="75">
        <v>343</v>
      </c>
      <c r="B59" s="79" t="s">
        <v>92</v>
      </c>
      <c r="C59" s="81">
        <v>1100</v>
      </c>
      <c r="D59" s="81">
        <v>-421</v>
      </c>
      <c r="E59" s="81">
        <v>679</v>
      </c>
      <c r="F59" s="81">
        <v>0</v>
      </c>
      <c r="G59" s="81">
        <v>679</v>
      </c>
      <c r="H59" s="82"/>
      <c r="I59" s="81"/>
      <c r="J59" s="81"/>
      <c r="K59" s="81"/>
      <c r="L59" s="82"/>
      <c r="M59" s="82"/>
    </row>
    <row r="60" spans="1:13" ht="15" customHeight="1" x14ac:dyDescent="0.25">
      <c r="A60" s="83">
        <v>3431</v>
      </c>
      <c r="B60" s="76" t="s">
        <v>93</v>
      </c>
      <c r="C60" s="82">
        <v>1100</v>
      </c>
      <c r="D60" s="82">
        <v>-421</v>
      </c>
      <c r="E60" s="82">
        <v>679</v>
      </c>
      <c r="F60" s="82"/>
      <c r="G60" s="82">
        <v>679</v>
      </c>
      <c r="H60" s="82"/>
      <c r="I60" s="82"/>
      <c r="J60" s="82"/>
      <c r="K60" s="82"/>
      <c r="L60" s="82"/>
      <c r="M60" s="82"/>
    </row>
    <row r="61" spans="1:13" ht="15" customHeight="1" x14ac:dyDescent="0.25">
      <c r="A61" s="83">
        <v>3433</v>
      </c>
      <c r="B61" s="76" t="s">
        <v>94</v>
      </c>
      <c r="C61" s="82"/>
      <c r="D61" s="82">
        <v>0</v>
      </c>
      <c r="E61" s="82"/>
      <c r="F61" s="82"/>
      <c r="G61" s="82"/>
      <c r="H61" s="82"/>
      <c r="I61" s="82"/>
      <c r="J61" s="82"/>
      <c r="K61" s="82"/>
      <c r="L61" s="82"/>
      <c r="M61" s="82"/>
    </row>
    <row r="62" spans="1:13" ht="15" customHeight="1" x14ac:dyDescent="0.25">
      <c r="A62" s="87">
        <v>4</v>
      </c>
      <c r="B62" s="86" t="s">
        <v>23</v>
      </c>
      <c r="C62" s="81">
        <v>20078</v>
      </c>
      <c r="D62" s="81">
        <f>SUM(D63,D66)</f>
        <v>0</v>
      </c>
      <c r="E62" s="81">
        <v>20078</v>
      </c>
      <c r="F62" s="81">
        <v>10000</v>
      </c>
      <c r="G62" s="81">
        <v>10078</v>
      </c>
      <c r="H62" s="81">
        <v>0</v>
      </c>
      <c r="I62" s="81">
        <f>I66</f>
        <v>0</v>
      </c>
      <c r="J62" s="81">
        <v>0</v>
      </c>
      <c r="K62" s="81">
        <v>0</v>
      </c>
      <c r="L62" s="82"/>
      <c r="M62" s="82"/>
    </row>
    <row r="63" spans="1:13" ht="15" customHeight="1" x14ac:dyDescent="0.25">
      <c r="A63" s="87">
        <v>41</v>
      </c>
      <c r="B63" s="86" t="s">
        <v>127</v>
      </c>
      <c r="C63" s="81">
        <v>10000</v>
      </c>
      <c r="D63" s="81">
        <v>-7480</v>
      </c>
      <c r="E63" s="81">
        <v>10000</v>
      </c>
      <c r="F63" s="81">
        <v>10000</v>
      </c>
      <c r="G63" s="82"/>
      <c r="H63" s="81"/>
      <c r="I63" s="81"/>
      <c r="J63" s="81"/>
      <c r="K63" s="81"/>
      <c r="L63" s="82"/>
      <c r="M63" s="82"/>
    </row>
    <row r="64" spans="1:13" ht="15" customHeight="1" x14ac:dyDescent="0.25">
      <c r="A64" s="87">
        <v>412</v>
      </c>
      <c r="B64" s="86" t="s">
        <v>128</v>
      </c>
      <c r="C64" s="81">
        <v>10000</v>
      </c>
      <c r="D64" s="81">
        <v>-7480</v>
      </c>
      <c r="E64" s="81">
        <v>10000</v>
      </c>
      <c r="F64" s="81">
        <v>10000</v>
      </c>
      <c r="G64" s="82"/>
      <c r="H64" s="81"/>
      <c r="I64" s="81"/>
      <c r="J64" s="81"/>
      <c r="K64" s="81"/>
      <c r="L64" s="82"/>
      <c r="M64" s="82"/>
    </row>
    <row r="65" spans="1:13" ht="15" customHeight="1" x14ac:dyDescent="0.25">
      <c r="A65" s="85">
        <v>4124</v>
      </c>
      <c r="B65" s="86" t="s">
        <v>140</v>
      </c>
      <c r="C65" s="82">
        <v>10000</v>
      </c>
      <c r="D65" s="82">
        <v>-7480</v>
      </c>
      <c r="E65" s="82">
        <v>2520</v>
      </c>
      <c r="F65" s="82">
        <v>2520</v>
      </c>
      <c r="G65" s="82"/>
      <c r="H65" s="82"/>
      <c r="I65" s="81"/>
      <c r="J65" s="81"/>
      <c r="K65" s="81"/>
      <c r="L65" s="82"/>
      <c r="M65" s="82"/>
    </row>
    <row r="66" spans="1:13" ht="15" customHeight="1" x14ac:dyDescent="0.25">
      <c r="A66" s="87">
        <v>42</v>
      </c>
      <c r="B66" s="86" t="s">
        <v>54</v>
      </c>
      <c r="C66" s="81">
        <v>10078</v>
      </c>
      <c r="D66" s="81">
        <v>7480</v>
      </c>
      <c r="E66" s="81">
        <v>17558</v>
      </c>
      <c r="F66" s="81">
        <v>7480</v>
      </c>
      <c r="G66" s="81">
        <f>SUM(G67,G70,G72)</f>
        <v>10078</v>
      </c>
      <c r="H66" s="81"/>
      <c r="I66" s="81"/>
      <c r="J66" s="81"/>
      <c r="K66" s="82"/>
      <c r="L66" s="82"/>
      <c r="M66" s="82"/>
    </row>
    <row r="67" spans="1:13" ht="15" customHeight="1" x14ac:dyDescent="0.25">
      <c r="A67" s="75">
        <v>422</v>
      </c>
      <c r="B67" s="79" t="s">
        <v>95</v>
      </c>
      <c r="C67" s="81">
        <v>7078</v>
      </c>
      <c r="D67" s="81">
        <v>7480</v>
      </c>
      <c r="E67" s="81">
        <v>14558</v>
      </c>
      <c r="F67" s="81">
        <f>SUM(F68,F69)</f>
        <v>7480</v>
      </c>
      <c r="G67" s="81">
        <f>SUM(G68,G69)</f>
        <v>7078</v>
      </c>
      <c r="H67" s="81"/>
      <c r="I67" s="81"/>
      <c r="J67" s="81"/>
      <c r="K67" s="81"/>
      <c r="L67" s="81"/>
      <c r="M67" s="81"/>
    </row>
    <row r="68" spans="1:13" ht="15" customHeight="1" x14ac:dyDescent="0.25">
      <c r="A68" s="83">
        <v>4221</v>
      </c>
      <c r="B68" s="76" t="s">
        <v>104</v>
      </c>
      <c r="C68" s="82">
        <v>2654</v>
      </c>
      <c r="D68" s="82">
        <v>3740</v>
      </c>
      <c r="E68" s="82">
        <v>5394</v>
      </c>
      <c r="F68" s="82">
        <v>3740</v>
      </c>
      <c r="G68" s="82">
        <v>2654</v>
      </c>
      <c r="H68" s="82"/>
      <c r="I68" s="81"/>
      <c r="J68" s="81"/>
      <c r="K68" s="82"/>
      <c r="L68" s="82"/>
      <c r="M68" s="82"/>
    </row>
    <row r="69" spans="1:13" ht="15" customHeight="1" x14ac:dyDescent="0.25">
      <c r="A69" s="83">
        <v>4221</v>
      </c>
      <c r="B69" s="76" t="s">
        <v>105</v>
      </c>
      <c r="C69" s="82">
        <v>4424</v>
      </c>
      <c r="D69" s="82">
        <v>3740</v>
      </c>
      <c r="E69" s="82">
        <v>8164</v>
      </c>
      <c r="F69" s="82">
        <v>3740</v>
      </c>
      <c r="G69" s="82">
        <v>4424</v>
      </c>
      <c r="H69" s="82"/>
      <c r="I69" s="82"/>
      <c r="J69" s="82"/>
      <c r="K69" s="82"/>
      <c r="L69" s="82"/>
      <c r="M69" s="82"/>
    </row>
    <row r="70" spans="1:13" s="96" customFormat="1" ht="15" customHeight="1" x14ac:dyDescent="0.25">
      <c r="A70" s="75">
        <v>424</v>
      </c>
      <c r="B70" s="79" t="s">
        <v>106</v>
      </c>
      <c r="C70" s="81">
        <v>3000</v>
      </c>
      <c r="D70" s="81">
        <v>0</v>
      </c>
      <c r="E70" s="81">
        <v>3000</v>
      </c>
      <c r="F70" s="81">
        <f t="shared" ref="F70:K70" si="2">SUM(F71)</f>
        <v>0</v>
      </c>
      <c r="G70" s="81">
        <f t="shared" si="2"/>
        <v>3000</v>
      </c>
      <c r="H70" s="81">
        <f t="shared" si="2"/>
        <v>0</v>
      </c>
      <c r="I70" s="81">
        <f t="shared" si="2"/>
        <v>0</v>
      </c>
      <c r="J70" s="81">
        <f t="shared" si="2"/>
        <v>0</v>
      </c>
      <c r="K70" s="81">
        <f t="shared" si="2"/>
        <v>0</v>
      </c>
      <c r="L70" s="81"/>
      <c r="M70" s="81"/>
    </row>
    <row r="71" spans="1:13" ht="15" customHeight="1" x14ac:dyDescent="0.25">
      <c r="A71" s="83">
        <v>4242</v>
      </c>
      <c r="B71" s="76" t="s">
        <v>129</v>
      </c>
      <c r="C71" s="82">
        <v>3000</v>
      </c>
      <c r="D71" s="82">
        <v>0</v>
      </c>
      <c r="E71" s="82">
        <v>3000</v>
      </c>
      <c r="F71" s="82"/>
      <c r="G71" s="82">
        <v>3000</v>
      </c>
      <c r="H71" s="82"/>
      <c r="I71" s="82"/>
      <c r="J71" s="82"/>
      <c r="K71" s="82"/>
      <c r="L71" s="82"/>
      <c r="M71" s="82"/>
    </row>
    <row r="72" spans="1:13" s="96" customFormat="1" ht="15" customHeight="1" x14ac:dyDescent="0.25">
      <c r="A72" s="75">
        <v>426</v>
      </c>
      <c r="B72" s="79" t="s">
        <v>107</v>
      </c>
      <c r="C72" s="81"/>
      <c r="D72" s="81">
        <v>0</v>
      </c>
      <c r="E72" s="81"/>
      <c r="F72" s="81"/>
      <c r="G72" s="81"/>
      <c r="H72" s="81">
        <f>SUM(H73)</f>
        <v>0</v>
      </c>
      <c r="I72" s="81">
        <f>SUM(I73)</f>
        <v>0</v>
      </c>
      <c r="J72" s="81">
        <f>SUM(J73)</f>
        <v>0</v>
      </c>
      <c r="K72" s="81">
        <f>SUM(K73)</f>
        <v>0</v>
      </c>
      <c r="L72" s="81"/>
      <c r="M72" s="81"/>
    </row>
    <row r="73" spans="1:13" ht="15" customHeight="1" x14ac:dyDescent="0.25">
      <c r="A73" s="83">
        <v>4262</v>
      </c>
      <c r="B73" s="76" t="s">
        <v>141</v>
      </c>
      <c r="C73" s="82"/>
      <c r="D73" s="82">
        <v>0</v>
      </c>
      <c r="E73" s="82"/>
      <c r="F73" s="82"/>
      <c r="G73" s="82"/>
      <c r="H73" s="82"/>
      <c r="I73" s="82"/>
      <c r="J73" s="82"/>
      <c r="K73" s="82"/>
      <c r="L73" s="82"/>
      <c r="M73" s="82"/>
    </row>
    <row r="74" spans="1:13" ht="15" customHeight="1" x14ac:dyDescent="0.25">
      <c r="A74" s="83"/>
      <c r="B74" s="100" t="s">
        <v>108</v>
      </c>
      <c r="C74" s="81">
        <v>466389</v>
      </c>
      <c r="D74" s="125">
        <f>SUM(D9,D62)</f>
        <v>20036.22</v>
      </c>
      <c r="E74" s="125">
        <f>SUM(F74,G74,H74,I74,J74,K74)</f>
        <v>486425.22</v>
      </c>
      <c r="F74" s="81">
        <f>SUM(F8)</f>
        <v>361518</v>
      </c>
      <c r="G74" s="81">
        <f>SUM(G8)</f>
        <v>88000</v>
      </c>
      <c r="H74" s="81">
        <v>17600</v>
      </c>
      <c r="I74" s="81">
        <f>SUM(I8)</f>
        <v>0</v>
      </c>
      <c r="J74" s="81">
        <f>SUM(J9,J62)</f>
        <v>11643</v>
      </c>
      <c r="K74" s="125">
        <v>7664.22</v>
      </c>
      <c r="L74" s="82"/>
      <c r="M74" s="82"/>
    </row>
    <row r="75" spans="1:13" ht="15" customHeight="1" x14ac:dyDescent="0.25">
      <c r="A75" s="97"/>
      <c r="B75" s="98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</row>
    <row r="77" spans="1:13" x14ac:dyDescent="0.25">
      <c r="A77" t="s">
        <v>172</v>
      </c>
      <c r="H77" t="s">
        <v>173</v>
      </c>
    </row>
    <row r="80" spans="1:13" x14ac:dyDescent="0.25">
      <c r="C80" t="s">
        <v>171</v>
      </c>
    </row>
  </sheetData>
  <mergeCells count="3">
    <mergeCell ref="A1:M1"/>
    <mergeCell ref="A4:M4"/>
    <mergeCell ref="A5:M5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2025-09-12T11:47:20Z</cp:lastPrinted>
  <dcterms:created xsi:type="dcterms:W3CDTF">2022-08-12T12:51:27Z</dcterms:created>
  <dcterms:modified xsi:type="dcterms:W3CDTF">2025-09-12T11:53:25Z</dcterms:modified>
</cp:coreProperties>
</file>